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0605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106" i="1" l="1"/>
  <c r="I102" i="1"/>
  <c r="I98" i="1"/>
  <c r="I90" i="1"/>
  <c r="I88" i="1"/>
  <c r="I86" i="1"/>
  <c r="I84" i="1"/>
  <c r="I82" i="1"/>
  <c r="I78" i="1"/>
  <c r="I76" i="1"/>
  <c r="I69" i="1"/>
  <c r="I62" i="1"/>
  <c r="I60" i="1"/>
  <c r="I57" i="1"/>
  <c r="I53" i="1"/>
  <c r="I50" i="1"/>
  <c r="I48" i="1"/>
  <c r="I44" i="1"/>
  <c r="I39" i="1"/>
  <c r="I22" i="1"/>
  <c r="I14" i="1"/>
  <c r="I67" i="1" l="1"/>
  <c r="H65" i="1"/>
  <c r="H66" i="1"/>
  <c r="H68" i="1"/>
  <c r="H67" i="1" s="1"/>
  <c r="H70" i="1"/>
  <c r="H71" i="1"/>
  <c r="H72" i="1"/>
  <c r="H75" i="1"/>
  <c r="H73" i="1" s="1"/>
  <c r="H77" i="1"/>
  <c r="H76" i="1" s="1"/>
  <c r="H79" i="1"/>
  <c r="H80" i="1"/>
  <c r="H83" i="1"/>
  <c r="H82" i="1" s="1"/>
  <c r="H85" i="1"/>
  <c r="H84" i="1" s="1"/>
  <c r="H87" i="1"/>
  <c r="H86" i="1" s="1"/>
  <c r="H89" i="1"/>
  <c r="H88" i="1" s="1"/>
  <c r="H91" i="1"/>
  <c r="H92" i="1"/>
  <c r="H95" i="1"/>
  <c r="H96" i="1"/>
  <c r="H99" i="1"/>
  <c r="H100" i="1"/>
  <c r="H101" i="1"/>
  <c r="H103" i="1"/>
  <c r="H104" i="1"/>
  <c r="H107" i="1"/>
  <c r="H106" i="1" s="1"/>
  <c r="H64" i="1"/>
  <c r="H63" i="1"/>
  <c r="H15" i="1"/>
  <c r="H16" i="1"/>
  <c r="H17" i="1"/>
  <c r="H19" i="1"/>
  <c r="H20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40" i="1"/>
  <c r="H41" i="1"/>
  <c r="H42" i="1"/>
  <c r="H43" i="1"/>
  <c r="H45" i="1"/>
  <c r="H46" i="1"/>
  <c r="H47" i="1"/>
  <c r="H49" i="1"/>
  <c r="H48" i="1" s="1"/>
  <c r="H51" i="1"/>
  <c r="H50" i="1" s="1"/>
  <c r="H52" i="1"/>
  <c r="H54" i="1"/>
  <c r="H55" i="1"/>
  <c r="H56" i="1"/>
  <c r="H58" i="1"/>
  <c r="H59" i="1"/>
  <c r="H61" i="1"/>
  <c r="H60" i="1" s="1"/>
  <c r="G53" i="1"/>
  <c r="F53" i="1"/>
  <c r="H90" i="1" l="1"/>
  <c r="H30" i="1"/>
  <c r="H98" i="1"/>
  <c r="H94" i="1"/>
  <c r="H102" i="1"/>
  <c r="H78" i="1"/>
  <c r="H69" i="1"/>
  <c r="H62" i="1"/>
  <c r="H57" i="1"/>
  <c r="H53" i="1"/>
  <c r="H44" i="1"/>
  <c r="H39" i="1"/>
  <c r="H22" i="1"/>
  <c r="H18" i="1"/>
  <c r="H14" i="1"/>
  <c r="G106" i="1"/>
  <c r="G102" i="1"/>
  <c r="G98" i="1"/>
  <c r="G94" i="1"/>
  <c r="G90" i="1"/>
  <c r="G88" i="1"/>
  <c r="G86" i="1"/>
  <c r="G84" i="1"/>
  <c r="G82" i="1"/>
  <c r="G78" i="1"/>
  <c r="G76" i="1"/>
  <c r="G73" i="1"/>
  <c r="G69" i="1"/>
  <c r="G67" i="1"/>
  <c r="G62" i="1"/>
  <c r="G60" i="1"/>
  <c r="G57" i="1"/>
  <c r="G50" i="1"/>
  <c r="G48" i="1"/>
  <c r="G44" i="1"/>
  <c r="G39" i="1"/>
  <c r="G30" i="1"/>
  <c r="G22" i="1"/>
  <c r="G18" i="1"/>
  <c r="G14" i="1"/>
  <c r="F106" i="1"/>
  <c r="F102" i="1"/>
  <c r="F98" i="1"/>
  <c r="F94" i="1"/>
  <c r="F90" i="1"/>
  <c r="F88" i="1"/>
  <c r="F86" i="1"/>
  <c r="F84" i="1"/>
  <c r="F82" i="1"/>
  <c r="F78" i="1"/>
  <c r="F76" i="1"/>
  <c r="F73" i="1"/>
  <c r="F69" i="1"/>
  <c r="F67" i="1"/>
  <c r="F62" i="1"/>
  <c r="F60" i="1"/>
  <c r="F57" i="1"/>
  <c r="F50" i="1"/>
  <c r="F48" i="1"/>
  <c r="F44" i="1"/>
  <c r="F39" i="1"/>
  <c r="F30" i="1"/>
  <c r="F22" i="1"/>
  <c r="F18" i="1"/>
  <c r="F14" i="1"/>
</calcChain>
</file>

<file path=xl/sharedStrings.xml><?xml version="1.0" encoding="utf-8"?>
<sst xmlns="http://schemas.openxmlformats.org/spreadsheetml/2006/main" count="459" uniqueCount="233">
  <si>
    <t>OSNOVNA ŠKOLA IVAN BENKOVIĆ</t>
  </si>
  <si>
    <t>HRVATSKOG PREPORODA 68</t>
  </si>
  <si>
    <t>10370 DUGO SELO</t>
  </si>
  <si>
    <t>OIB: 22113724208</t>
  </si>
  <si>
    <t xml:space="preserve">Na temelju članka 20. Zakona o Javnoj nabavi (NN br. 90/11, 83/13, 143/13 i 13/14), ravnatelj OŠ Ivan Benković donosi: </t>
  </si>
  <si>
    <t>Red. br.</t>
  </si>
  <si>
    <t>Ev. broj nabave</t>
  </si>
  <si>
    <t>Pozicija plana (konto)</t>
  </si>
  <si>
    <t>PREDMET NABAVE</t>
  </si>
  <si>
    <t>Stupac1</t>
  </si>
  <si>
    <t>Procjenjena vrijednost - izmjena plana</t>
  </si>
  <si>
    <t>Vrsta postupka</t>
  </si>
  <si>
    <t>Vrsta postupka - izmjena plana</t>
  </si>
  <si>
    <t>Planirani početak postupka javne nabave</t>
  </si>
  <si>
    <t>Planirano trajanje ugovora ili OS</t>
  </si>
  <si>
    <t xml:space="preserve">Postupak vodi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</si>
  <si>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</si>
  <si>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</si>
  <si>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</si>
  <si>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</si>
  <si>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</si>
  <si>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</si>
  <si>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</si>
  <si>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</si>
  <si>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</si>
  <si>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</si>
  <si>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</si>
  <si>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</si>
  <si>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</si>
  <si>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</si>
  <si>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</si>
  <si>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</si>
  <si>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</si>
  <si>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</si>
  <si>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</si>
  <si>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</si>
  <si>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</si>
  <si>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</si>
  <si>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</si>
  <si>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</si>
  <si>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</si>
  <si>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</si>
  <si>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</si>
  <si>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</si>
  <si>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</si>
  <si>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31.</t>
  </si>
  <si>
    <t>32.</t>
  </si>
  <si>
    <t>34.</t>
  </si>
  <si>
    <t>35.</t>
  </si>
  <si>
    <t>NAKNADE TROŠKOVA ZAPOSLENIMA</t>
  </si>
  <si>
    <t>Naknade za smještaj na službenom putu u zemlji</t>
  </si>
  <si>
    <t>Ostali rashodi za službena putovanja</t>
  </si>
  <si>
    <t>Seminari, savjetovanja i simpoziji</t>
  </si>
  <si>
    <t>Tečajevi i sturučni ispiti</t>
  </si>
  <si>
    <t>RASHODI ZA MATERIJAL I ENERGIJU</t>
  </si>
  <si>
    <t xml:space="preserve">Uredski materijal </t>
  </si>
  <si>
    <t>Literatura (publikacije, časopisi, glasila, knjige i ostalo)</t>
  </si>
  <si>
    <t>Materijal i sredstva za čišćenje i održavanje</t>
  </si>
  <si>
    <t>Materijal za higijenske potrebe i njegu</t>
  </si>
  <si>
    <t>Ostali materijal za potrebe redovnog poslovanja</t>
  </si>
  <si>
    <t>Mlijeko i mliječni proizvodi</t>
  </si>
  <si>
    <t>Kruh</t>
  </si>
  <si>
    <t>Mlinarsko-pekarski proizvodi</t>
  </si>
  <si>
    <t>Svježe meso i mesne prerađevine</t>
  </si>
  <si>
    <t>Ostali prehrambeni proizvodi</t>
  </si>
  <si>
    <t>Povrće, svježe</t>
  </si>
  <si>
    <t>Povrće, smrznuto</t>
  </si>
  <si>
    <t>Voće, svježe i konzervirano</t>
  </si>
  <si>
    <t>Plin</t>
  </si>
  <si>
    <t>Motorni benzin i diezel gorivo</t>
  </si>
  <si>
    <t>Električna energija - mrežarina</t>
  </si>
  <si>
    <t>Električna energija - opskrba</t>
  </si>
  <si>
    <t>Materijal i dijelovi za tekuće i investicijsko održavanje građevinskih objekata</t>
  </si>
  <si>
    <t>Ostali materijal i dijelovi za tekuće i investicijsko održavanje</t>
  </si>
  <si>
    <t>Sitni inventar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</si>
  <si>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</si>
  <si>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</si>
  <si>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</si>
  <si>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</si>
  <si>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</si>
  <si>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</si>
  <si>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</si>
  <si>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</si>
  <si>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</si>
  <si>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</si>
  <si>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</si>
  <si>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</si>
  <si>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</si>
  <si>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</si>
  <si>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</si>
  <si>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</si>
  <si>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</si>
  <si>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</si>
  <si>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</si>
  <si>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</si>
  <si>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</si>
  <si>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</si>
  <si>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</si>
  <si>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</si>
  <si>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</si>
  <si>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</si>
  <si>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</si>
  <si>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</si>
  <si>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</si>
  <si>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Službena, radna i zaštitna odjeća i obuća</t>
  </si>
  <si>
    <t>RASHODI ZA USLUGE</t>
  </si>
  <si>
    <t>Poštarina (pisma, tiskanice i sl.)</t>
  </si>
  <si>
    <t>Usluge tekućeg i investicijskog održavanja građevinskih objekata</t>
  </si>
  <si>
    <t>Elektronski mediji</t>
  </si>
  <si>
    <t>Opskrba vodom</t>
  </si>
  <si>
    <t>Iznošenje i odvoz smeća</t>
  </si>
  <si>
    <t>Deratizacija i dezinsekcija</t>
  </si>
  <si>
    <t>Dimnjačarske i ekološke usluge</t>
  </si>
  <si>
    <t>Zakupnine i najamnine</t>
  </si>
  <si>
    <t>Komunalne usluge</t>
  </si>
  <si>
    <t>Usluge promidžbe i informiranja</t>
  </si>
  <si>
    <t>Usluge tekućeg i investicijskog održavanja</t>
  </si>
  <si>
    <t>Usluge telefona, pošte i prijevoza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</si>
  <si>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</si>
  <si>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</si>
  <si>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</si>
  <si>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</si>
  <si>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</si>
  <si>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Stručno usavršavanje zaposlenika</t>
  </si>
  <si>
    <t>Službena putovanja</t>
  </si>
  <si>
    <t>Zakupnine i najamnine za opremu</t>
  </si>
  <si>
    <t>Zdravstvene i veterinarske usluge</t>
  </si>
  <si>
    <t>Obvezni i preventivni zdravstveni pregledi zaposlenika</t>
  </si>
  <si>
    <t>Laboratorijske usluge</t>
  </si>
  <si>
    <t>Ostale zdravstvene i veterinarske usluge</t>
  </si>
  <si>
    <t>Intelektualne i osobne usluge</t>
  </si>
  <si>
    <t>Autorski honorari</t>
  </si>
  <si>
    <t>Ostale intelektualne usluge</t>
  </si>
  <si>
    <t xml:space="preserve">Računalne usluge </t>
  </si>
  <si>
    <t>Ostale računalne usluge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</si>
  <si>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</si>
  <si>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</si>
  <si>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</si>
  <si>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</si>
  <si>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</si>
  <si>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</si>
  <si>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</si>
  <si>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</si>
  <si>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</si>
  <si>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</si>
  <si>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</si>
  <si>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</si>
  <si>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</si>
  <si>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</si>
  <si>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</si>
  <si>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</si>
  <si>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</si>
  <si>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Ostale usluge</t>
  </si>
  <si>
    <t>Grafičke i tiskarske usluge, usluge kopiranja i uvezivanja i slično</t>
  </si>
  <si>
    <t>Ostale nespomenute usluge</t>
  </si>
  <si>
    <t>OSTALI NESPOMENUTI RASHODI POSLOVANJA</t>
  </si>
  <si>
    <t>Premije osiguranja</t>
  </si>
  <si>
    <t>Premije osiguranja ostale imovine</t>
  </si>
  <si>
    <t>Reprezentacija</t>
  </si>
  <si>
    <t>Članarine i norme</t>
  </si>
  <si>
    <t>Tuzemne članarine</t>
  </si>
  <si>
    <t>Sudske pristojbe</t>
  </si>
  <si>
    <t>Pristojbe i naknade</t>
  </si>
  <si>
    <t>Ostali nespomenuti rashodi poslovanja</t>
  </si>
  <si>
    <t>Prijevoz učenika (kino, kazalište itd.)</t>
  </si>
  <si>
    <t>Izleti učenika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</si>
  <si>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</si>
  <si>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</si>
  <si>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</si>
  <si>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</si>
  <si>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</si>
  <si>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</si>
  <si>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</si>
  <si>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</si>
  <si>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</si>
  <si>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</si>
  <si>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</si>
  <si>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</si>
  <si>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Bankarske usluge i usluge platnog prometa</t>
  </si>
  <si>
    <t>OSTALI FINANCIJSKI RASHODI</t>
  </si>
  <si>
    <t>Usluge banaka</t>
  </si>
  <si>
    <t>Usluge platnog prometa</t>
  </si>
  <si>
    <t>POSTROJENJA I OPREMA</t>
  </si>
  <si>
    <t>Uredska oprema i namještaj</t>
  </si>
  <si>
    <t>Računala i računalna oprema</t>
  </si>
  <si>
    <t>Uredski namještaj</t>
  </si>
  <si>
    <t>Ostala uredska oprema</t>
  </si>
  <si>
    <t>Uređaji, strojevi i oprema za ostale namjene</t>
  </si>
  <si>
    <t>Uređaji</t>
  </si>
  <si>
    <t>Oprema</t>
  </si>
  <si>
    <t>Knjige, umjetnička djela i ostale izložbene vrijednosti</t>
  </si>
  <si>
    <t>Knjige</t>
  </si>
  <si>
    <t>Materijal i dijelovi za tekuće i investicijsko održavanje postrojenja i opreme</t>
  </si>
  <si>
    <t>Usluge tekućeg i investicijskog održavanja postrojenja i opreme</t>
  </si>
  <si>
    <t>Naknade za prijevoz na službenom putu u zemlji</t>
  </si>
  <si>
    <t>Financijski plan</t>
  </si>
  <si>
    <t>Usluge fiksnog telefona</t>
  </si>
  <si>
    <t xml:space="preserve">Usluge mobilnog telefona </t>
  </si>
  <si>
    <t>Toneri</t>
  </si>
  <si>
    <t>Fotokopirni papir</t>
  </si>
  <si>
    <t>Procijenjena vrijednosti nabave u kn (sa PDV-om)</t>
  </si>
  <si>
    <t>Procijenjena vrijednost nabave u kn (bez PDV-a)</t>
  </si>
  <si>
    <t>REALIZACIJA PO KONTIMA 1.1.-31.12. (bez PDV-a)</t>
  </si>
  <si>
    <t>REALIZACIJA PO KONTIMA 1.1-31.12. (sa PDV-om)</t>
  </si>
  <si>
    <t>27.</t>
  </si>
  <si>
    <t>33.</t>
  </si>
  <si>
    <t>42.</t>
  </si>
  <si>
    <t>47.</t>
  </si>
  <si>
    <t>narudžbenica</t>
  </si>
  <si>
    <t>tijekom godine</t>
  </si>
  <si>
    <t>škola</t>
  </si>
  <si>
    <t>I. kvartal 2017.g.</t>
  </si>
  <si>
    <t>posebni propisi</t>
  </si>
  <si>
    <t>ugovor</t>
  </si>
  <si>
    <t>otvoreni postupak</t>
  </si>
  <si>
    <t>Zagrebačka županija</t>
  </si>
  <si>
    <t>OS</t>
  </si>
  <si>
    <t>ugovor/koncesija</t>
  </si>
  <si>
    <t>2018.g.</t>
  </si>
  <si>
    <t>Grad Dugo Selo</t>
  </si>
  <si>
    <t>2020 g.</t>
  </si>
  <si>
    <t>2020.g.</t>
  </si>
  <si>
    <t>III. Kvartal 2018.g.</t>
  </si>
  <si>
    <t>Dugo Selo, 14. veljače 2017. godine</t>
  </si>
  <si>
    <t xml:space="preserve">Ravnatelj: </t>
  </si>
  <si>
    <t>Branko Goleš, prof.</t>
  </si>
  <si>
    <t>URBROJ: 238/07-130-01-17-2</t>
  </si>
  <si>
    <t>KLASA: 401-05/17-01/01</t>
  </si>
  <si>
    <t>jednostavna nabava</t>
  </si>
  <si>
    <t xml:space="preserve">jednostavna nabava </t>
  </si>
  <si>
    <t>ugovor JDN</t>
  </si>
  <si>
    <t>narudžbenica / ugovor JDN / ugovor JN / OS</t>
  </si>
  <si>
    <t>PLAN NABAVE ZA 2017. GODINU- 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</si>
</sst>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4" xfId="0" applyFont="1" applyBorder="1"/>
    <xf numFmtId="0" fontId="2" fillId="0" borderId="4" xfId="0" applyFont="1" applyBorder="1"/>
    <xf numFmtId="4" fontId="0" fillId="0" borderId="4" xfId="0" applyNumberFormat="1" applyBorder="1"/>
    <xf numFmtId="4" fontId="0" fillId="0" borderId="4" xfId="0" applyNumberFormat="1" applyFont="1" applyBorder="1"/>
    <xf numFmtId="4" fontId="1" fillId="0" borderId="4" xfId="0" applyNumberFormat="1" applyFont="1" applyBorder="1"/>
    <xf numFmtId="0" fontId="6" fillId="0" borderId="4" xfId="0" applyFont="1" applyBorder="1" applyAlignment="1">
      <alignment horizontal="center" vertical="center"/>
    </xf>
    <xf numFmtId="4" fontId="0" fillId="0" borderId="4" xfId="0" applyNumberFormat="1" applyBorder="1" applyAlignment="1"/>
    <xf numFmtId="4" fontId="0" fillId="0" borderId="4" xfId="0" applyNumberFormat="1" applyFont="1" applyBorder="1" applyAlignment="1"/>
    <xf numFmtId="4" fontId="2" fillId="0" borderId="4" xfId="0" applyNumberFormat="1" applyFont="1" applyBorder="1" applyAlignment="1"/>
    <xf numFmtId="0" fontId="0" fillId="2" borderId="4" xfId="0" applyFill="1" applyBorder="1"/>
    <xf numFmtId="4" fontId="0" fillId="2" borderId="4" xfId="0" applyNumberFormat="1" applyFill="1" applyBorder="1"/>
    <xf numFmtId="0" fontId="3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left"/>
    </xf>
    <xf numFmtId="4" fontId="7" fillId="4" borderId="4" xfId="0" applyNumberFormat="1" applyFont="1" applyFill="1" applyBorder="1" applyAlignment="1"/>
    <xf numFmtId="4" fontId="7" fillId="4" borderId="4" xfId="0" applyNumberFormat="1" applyFont="1" applyFill="1" applyBorder="1" applyAlignment="1">
      <alignment horizontal="right"/>
    </xf>
    <xf numFmtId="4" fontId="7" fillId="4" borderId="4" xfId="0" applyNumberFormat="1" applyFont="1" applyFill="1" applyBorder="1"/>
    <xf numFmtId="0" fontId="7" fillId="4" borderId="4" xfId="0" applyFont="1" applyFill="1" applyBorder="1"/>
    <xf numFmtId="0" fontId="0" fillId="5" borderId="4" xfId="0" applyFill="1" applyBorder="1"/>
    <xf numFmtId="0" fontId="8" fillId="2" borderId="4" xfId="0" applyFont="1" applyFill="1" applyBorder="1" applyAlignment="1">
      <alignment horizontal="left"/>
    </xf>
    <xf numFmtId="4" fontId="8" fillId="2" borderId="4" xfId="0" applyNumberFormat="1" applyFont="1" applyFill="1" applyBorder="1" applyAlignment="1">
      <alignment horizontal="left"/>
    </xf>
    <xf numFmtId="0" fontId="8" fillId="2" borderId="4" xfId="0" applyFont="1" applyFill="1" applyBorder="1"/>
    <xf numFmtId="4" fontId="8" fillId="2" borderId="4" xfId="0" applyNumberFormat="1" applyFont="1" applyFill="1" applyBorder="1" applyAlignment="1"/>
    <xf numFmtId="4" fontId="8" fillId="2" borderId="4" xfId="0" applyNumberFormat="1" applyFont="1" applyFill="1" applyBorder="1"/>
    <xf numFmtId="4" fontId="7" fillId="5" borderId="4" xfId="0" applyNumberFormat="1" applyFont="1" applyFill="1" applyBorder="1"/>
    <xf numFmtId="0" fontId="0" fillId="5" borderId="4" xfId="0" applyFont="1" applyFill="1" applyBorder="1"/>
    <xf numFmtId="4" fontId="0" fillId="5" borderId="4" xfId="0" applyNumberFormat="1" applyFont="1" applyFill="1" applyBorder="1" applyAlignment="1"/>
    <xf numFmtId="4" fontId="0" fillId="5" borderId="4" xfId="0" applyNumberFormat="1" applyFont="1" applyFill="1" applyBorder="1"/>
    <xf numFmtId="4" fontId="0" fillId="5" borderId="4" xfId="0" applyNumberFormat="1" applyFill="1" applyBorder="1"/>
    <xf numFmtId="4" fontId="7" fillId="2" borderId="4" xfId="0" applyNumberFormat="1" applyFont="1" applyFill="1" applyBorder="1"/>
    <xf numFmtId="0" fontId="0" fillId="0" borderId="0" xfId="0" applyAlignment="1">
      <alignment horizontal="center" vertical="center"/>
    </xf>
    <xf numFmtId="0" fontId="9" fillId="2" borderId="4" xfId="0" applyFont="1" applyFill="1" applyBorder="1"/>
    <xf numFmtId="0" fontId="9" fillId="0" borderId="4" xfId="0" applyFont="1" applyFill="1" applyBorder="1"/>
    <xf numFmtId="4" fontId="10" fillId="0" borderId="4" xfId="0" applyNumberFormat="1" applyFont="1" applyFill="1" applyBorder="1"/>
    <xf numFmtId="4" fontId="9" fillId="0" borderId="4" xfId="0" applyNumberFormat="1" applyFont="1" applyFill="1" applyBorder="1" applyAlignment="1"/>
    <xf numFmtId="4" fontId="9" fillId="0" borderId="4" xfId="0" applyNumberFormat="1" applyFont="1" applyFill="1" applyBorder="1"/>
    <xf numFmtId="0" fontId="9" fillId="4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/>
    <xf numFmtId="4" fontId="10" fillId="4" borderId="4" xfId="0" applyNumberFormat="1" applyFont="1" applyFill="1" applyBorder="1" applyAlignment="1"/>
    <xf numFmtId="4" fontId="10" fillId="4" borderId="4" xfId="0" applyNumberFormat="1" applyFont="1" applyFill="1" applyBorder="1"/>
    <xf numFmtId="0" fontId="11" fillId="5" borderId="4" xfId="0" applyFont="1" applyFill="1" applyBorder="1" applyAlignment="1">
      <alignment vertical="center"/>
    </xf>
    <xf numFmtId="0" fontId="11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center" vertical="center"/>
    </xf>
    <xf numFmtId="4" fontId="11" fillId="0" borderId="4" xfId="0" applyNumberFormat="1" applyFont="1" applyFill="1" applyBorder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5" zoomScaleNormal="85" workbookViewId="0">
      <selection activeCell="A9" sqref="A9:Q9"/>
    </sheetView>
  </sheetViews>
  <sheetFormatPr defaultRowHeight="15" x14ac:dyDescent="0.25"/>
  <cols>
    <col min="1" max="1" width="5.7109375" customWidth="1"/>
    <col min="2" max="2" width="10" customWidth="1"/>
    <col min="4" max="4" width="71.28515625" customWidth="1"/>
    <col min="5" max="5" width="16.42578125" hidden="1" customWidth="1"/>
    <col min="6" max="6" width="13.85546875" hidden="1" customWidth="1"/>
    <col min="7" max="8" width="13.7109375" hidden="1" customWidth="1"/>
    <col min="9" max="9" width="13.7109375" customWidth="1"/>
    <col min="10" max="10" width="0" hidden="1" customWidth="1"/>
    <col min="11" max="11" width="15.140625" customWidth="1"/>
    <col min="12" max="12" width="20" bestFit="1" customWidth="1"/>
    <col min="13" max="13" width="17.42578125" customWidth="1"/>
    <col min="14" max="16" width="16.140625" customWidth="1"/>
    <col min="17" max="17" width="19.85546875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4"/>
    </row>
    <row r="2" spans="1:17" x14ac:dyDescent="0.25">
      <c r="A2" s="2" t="s">
        <v>1</v>
      </c>
      <c r="B2" s="2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4"/>
    </row>
    <row r="3" spans="1:17" x14ac:dyDescent="0.25">
      <c r="A3" s="2" t="s">
        <v>2</v>
      </c>
      <c r="B3" s="2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4"/>
    </row>
    <row r="4" spans="1:17" x14ac:dyDescent="0.25">
      <c r="A4" s="2" t="s">
        <v>3</v>
      </c>
      <c r="B4" s="2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4"/>
    </row>
    <row r="5" spans="1:17" x14ac:dyDescent="0.25">
      <c r="A5" s="2" t="s">
        <v>227</v>
      </c>
      <c r="B5" s="2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38"/>
    </row>
    <row r="6" spans="1:17" x14ac:dyDescent="0.25">
      <c r="A6" s="2" t="s">
        <v>226</v>
      </c>
      <c r="B6" s="2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38"/>
    </row>
    <row r="7" spans="1:17" x14ac:dyDescent="0.25">
      <c r="A7" s="54" t="s">
        <v>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x14ac:dyDescent="0.25">
      <c r="A8" s="2"/>
      <c r="B8" s="2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4"/>
    </row>
    <row r="9" spans="1:17" ht="26.25" x14ac:dyDescent="0.25">
      <c r="A9" s="55" t="s">
        <v>232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7" x14ac:dyDescent="0.25">
      <c r="A10" s="2"/>
      <c r="B10" s="2"/>
      <c r="C10" s="3"/>
      <c r="D10" s="3"/>
      <c r="E10" s="3"/>
      <c r="F10" s="3"/>
      <c r="G10" s="2"/>
      <c r="H10" s="2"/>
      <c r="I10" s="2"/>
      <c r="J10" s="2"/>
      <c r="K10" s="2"/>
      <c r="L10" s="2"/>
      <c r="M10" s="2"/>
      <c r="N10" s="2"/>
      <c r="O10" s="2"/>
      <c r="P10" s="2"/>
      <c r="Q10" s="4"/>
    </row>
    <row r="11" spans="1:17" ht="60" x14ac:dyDescent="0.25">
      <c r="A11" s="17" t="s">
        <v>5</v>
      </c>
      <c r="B11" s="17" t="s">
        <v>6</v>
      </c>
      <c r="C11" s="17" t="s">
        <v>7</v>
      </c>
      <c r="D11" s="18" t="s">
        <v>8</v>
      </c>
      <c r="E11" s="17" t="s">
        <v>195</v>
      </c>
      <c r="F11" s="17" t="s">
        <v>203</v>
      </c>
      <c r="G11" s="17" t="s">
        <v>202</v>
      </c>
      <c r="H11" s="17" t="s">
        <v>200</v>
      </c>
      <c r="I11" s="17" t="s">
        <v>201</v>
      </c>
      <c r="J11" s="17" t="s">
        <v>9</v>
      </c>
      <c r="K11" s="17" t="s">
        <v>10</v>
      </c>
      <c r="L11" s="17" t="s">
        <v>11</v>
      </c>
      <c r="M11" s="17" t="s">
        <v>12</v>
      </c>
      <c r="N11" s="17" t="s">
        <v>231</v>
      </c>
      <c r="O11" s="17" t="s">
        <v>13</v>
      </c>
      <c r="P11" s="17" t="s">
        <v>14</v>
      </c>
      <c r="Q11" s="17" t="s">
        <v>15</v>
      </c>
    </row>
    <row r="12" spans="1:17" x14ac:dyDescent="0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/>
      <c r="I12" s="11"/>
      <c r="J12" s="11">
        <v>6</v>
      </c>
      <c r="K12" s="11">
        <v>8</v>
      </c>
      <c r="L12" s="11">
        <v>9</v>
      </c>
      <c r="M12" s="11">
        <v>10</v>
      </c>
      <c r="N12" s="11">
        <v>11</v>
      </c>
      <c r="O12" s="11">
        <v>12</v>
      </c>
      <c r="P12" s="11">
        <v>13</v>
      </c>
      <c r="Q12" s="11">
        <v>14</v>
      </c>
    </row>
    <row r="13" spans="1:17" ht="18.75" x14ac:dyDescent="0.3">
      <c r="A13" s="15" t="s">
        <v>16</v>
      </c>
      <c r="B13" s="15"/>
      <c r="C13" s="27">
        <v>321</v>
      </c>
      <c r="D13" s="27" t="s">
        <v>49</v>
      </c>
      <c r="E13" s="27"/>
      <c r="F13" s="28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5.75" x14ac:dyDescent="0.25">
      <c r="A14" s="15" t="s">
        <v>17</v>
      </c>
      <c r="B14" s="19"/>
      <c r="C14" s="20">
        <v>3211</v>
      </c>
      <c r="D14" s="21" t="s">
        <v>124</v>
      </c>
      <c r="E14" s="22">
        <v>29500</v>
      </c>
      <c r="F14" s="23">
        <f>SUM(F15:F17)</f>
        <v>19186.14</v>
      </c>
      <c r="G14" s="24">
        <f>SUM(G15:G17)</f>
        <v>15348.91</v>
      </c>
      <c r="H14" s="24">
        <f>SUM(H15:H17)</f>
        <v>28037.5</v>
      </c>
      <c r="I14" s="24">
        <f>SUM(I15:I17)</f>
        <v>22430</v>
      </c>
      <c r="J14" s="19"/>
      <c r="K14" s="19"/>
      <c r="L14" s="19"/>
      <c r="M14" s="19"/>
      <c r="N14" s="19"/>
      <c r="O14" s="19"/>
      <c r="P14" s="19"/>
      <c r="Q14" s="19"/>
    </row>
    <row r="15" spans="1:17" ht="15.75" x14ac:dyDescent="0.25">
      <c r="A15" s="15" t="s">
        <v>18</v>
      </c>
      <c r="B15" s="5"/>
      <c r="C15" s="5">
        <v>32113</v>
      </c>
      <c r="D15" s="5" t="s">
        <v>50</v>
      </c>
      <c r="E15" s="12"/>
      <c r="F15" s="8">
        <v>4605.24</v>
      </c>
      <c r="G15" s="8">
        <v>3684.19</v>
      </c>
      <c r="H15" s="32">
        <f t="shared" ref="H15:H61" si="0">I15*1.25</f>
        <v>7100</v>
      </c>
      <c r="I15" s="8">
        <v>5680</v>
      </c>
      <c r="J15" s="5"/>
      <c r="K15" s="5"/>
      <c r="L15" s="5" t="s">
        <v>228</v>
      </c>
      <c r="M15" s="5"/>
      <c r="N15" s="5" t="s">
        <v>208</v>
      </c>
      <c r="O15" s="5" t="s">
        <v>209</v>
      </c>
      <c r="P15" s="5"/>
      <c r="Q15" s="5" t="s">
        <v>210</v>
      </c>
    </row>
    <row r="16" spans="1:17" ht="15.75" x14ac:dyDescent="0.25">
      <c r="A16" s="15" t="s">
        <v>19</v>
      </c>
      <c r="B16" s="5"/>
      <c r="C16" s="5">
        <v>32115</v>
      </c>
      <c r="D16" s="5" t="s">
        <v>194</v>
      </c>
      <c r="E16" s="12"/>
      <c r="F16" s="8">
        <v>14420.9</v>
      </c>
      <c r="G16" s="8">
        <v>11536.72</v>
      </c>
      <c r="H16" s="32">
        <f t="shared" si="0"/>
        <v>20750</v>
      </c>
      <c r="I16" s="8">
        <v>16600</v>
      </c>
      <c r="J16" s="5"/>
      <c r="K16" s="5"/>
      <c r="L16" s="5" t="s">
        <v>228</v>
      </c>
      <c r="M16" s="5"/>
      <c r="N16" s="5" t="s">
        <v>208</v>
      </c>
      <c r="O16" s="5" t="s">
        <v>209</v>
      </c>
      <c r="P16" s="5"/>
      <c r="Q16" s="5" t="s">
        <v>210</v>
      </c>
    </row>
    <row r="17" spans="1:17" ht="15.75" x14ac:dyDescent="0.25">
      <c r="A17" s="15" t="s">
        <v>20</v>
      </c>
      <c r="B17" s="5"/>
      <c r="C17" s="5">
        <v>32119</v>
      </c>
      <c r="D17" s="5" t="s">
        <v>51</v>
      </c>
      <c r="E17" s="12"/>
      <c r="F17" s="8">
        <v>160</v>
      </c>
      <c r="G17" s="8">
        <v>128</v>
      </c>
      <c r="H17" s="32">
        <f t="shared" si="0"/>
        <v>187.5</v>
      </c>
      <c r="I17" s="8">
        <v>150</v>
      </c>
      <c r="J17" s="5"/>
      <c r="K17" s="5"/>
      <c r="L17" s="5" t="s">
        <v>228</v>
      </c>
      <c r="M17" s="5"/>
      <c r="N17" s="5" t="s">
        <v>208</v>
      </c>
      <c r="O17" s="5" t="s">
        <v>209</v>
      </c>
      <c r="P17" s="5"/>
      <c r="Q17" s="5" t="s">
        <v>210</v>
      </c>
    </row>
    <row r="18" spans="1:17" ht="15.75" x14ac:dyDescent="0.25">
      <c r="A18" s="15" t="s">
        <v>21</v>
      </c>
      <c r="B18" s="19"/>
      <c r="C18" s="20">
        <v>3213</v>
      </c>
      <c r="D18" s="25" t="s">
        <v>123</v>
      </c>
      <c r="E18" s="22">
        <v>10000</v>
      </c>
      <c r="F18" s="24">
        <f>SUM(F19:F20)</f>
        <v>43775.9</v>
      </c>
      <c r="G18" s="24">
        <f>SUM(G19:G20)</f>
        <v>35020.720000000001</v>
      </c>
      <c r="H18" s="24">
        <f>SUM(H19:H20)</f>
        <v>20000</v>
      </c>
      <c r="I18" s="24">
        <v>16000</v>
      </c>
      <c r="J18" s="19"/>
      <c r="K18" s="19"/>
      <c r="L18" s="19"/>
      <c r="M18" s="19"/>
      <c r="N18" s="19"/>
      <c r="O18" s="19"/>
      <c r="P18" s="19"/>
      <c r="Q18" s="19"/>
    </row>
    <row r="19" spans="1:17" ht="15.75" x14ac:dyDescent="0.25">
      <c r="A19" s="15" t="s">
        <v>22</v>
      </c>
      <c r="B19" s="5"/>
      <c r="C19" s="5">
        <v>32131</v>
      </c>
      <c r="D19" s="5" t="s">
        <v>52</v>
      </c>
      <c r="E19" s="12"/>
      <c r="F19" s="8">
        <v>23932</v>
      </c>
      <c r="G19" s="8">
        <v>19145.599999999999</v>
      </c>
      <c r="H19" s="32">
        <f t="shared" si="0"/>
        <v>12500</v>
      </c>
      <c r="I19" s="8">
        <v>10000</v>
      </c>
      <c r="J19" s="5"/>
      <c r="K19" s="5"/>
      <c r="L19" s="5" t="s">
        <v>228</v>
      </c>
      <c r="M19" s="5"/>
      <c r="N19" s="5" t="s">
        <v>208</v>
      </c>
      <c r="O19" s="5" t="s">
        <v>209</v>
      </c>
      <c r="P19" s="5"/>
      <c r="Q19" s="5" t="s">
        <v>210</v>
      </c>
    </row>
    <row r="20" spans="1:17" ht="15.75" x14ac:dyDescent="0.25">
      <c r="A20" s="15" t="s">
        <v>23</v>
      </c>
      <c r="B20" s="5"/>
      <c r="C20" s="5">
        <v>32132</v>
      </c>
      <c r="D20" s="5" t="s">
        <v>53</v>
      </c>
      <c r="E20" s="12"/>
      <c r="F20" s="8">
        <v>19843.900000000001</v>
      </c>
      <c r="G20" s="8">
        <v>15875.12</v>
      </c>
      <c r="H20" s="32">
        <f t="shared" si="0"/>
        <v>7500</v>
      </c>
      <c r="I20" s="8">
        <v>6000</v>
      </c>
      <c r="J20" s="5"/>
      <c r="K20" s="5"/>
      <c r="L20" s="5" t="s">
        <v>228</v>
      </c>
      <c r="M20" s="5"/>
      <c r="N20" s="5" t="s">
        <v>208</v>
      </c>
      <c r="O20" s="5" t="s">
        <v>209</v>
      </c>
      <c r="P20" s="5"/>
      <c r="Q20" s="5" t="s">
        <v>210</v>
      </c>
    </row>
    <row r="21" spans="1:17" ht="18.75" x14ac:dyDescent="0.3">
      <c r="A21" s="15" t="s">
        <v>24</v>
      </c>
      <c r="B21" s="15"/>
      <c r="C21" s="27">
        <v>322</v>
      </c>
      <c r="D21" s="29" t="s">
        <v>54</v>
      </c>
      <c r="E21" s="30"/>
      <c r="F21" s="31"/>
      <c r="G21" s="16"/>
      <c r="H21" s="37"/>
      <c r="I21" s="16"/>
      <c r="J21" s="15"/>
      <c r="K21" s="15"/>
      <c r="L21" s="15"/>
      <c r="M21" s="15"/>
      <c r="N21" s="15"/>
      <c r="O21" s="15"/>
      <c r="P21" s="15"/>
      <c r="Q21" s="15"/>
    </row>
    <row r="22" spans="1:17" ht="15.75" x14ac:dyDescent="0.25">
      <c r="A22" s="15" t="s">
        <v>25</v>
      </c>
      <c r="B22" s="19"/>
      <c r="C22" s="20">
        <v>3221</v>
      </c>
      <c r="D22" s="25" t="s">
        <v>122</v>
      </c>
      <c r="E22" s="22">
        <v>83500</v>
      </c>
      <c r="F22" s="24">
        <f>SUM(F23:F29)</f>
        <v>115512.56000000001</v>
      </c>
      <c r="G22" s="24">
        <f>SUM(G23:G29)</f>
        <v>92410.04</v>
      </c>
      <c r="H22" s="24">
        <f>SUM(H23:H29)</f>
        <v>80999.987500000003</v>
      </c>
      <c r="I22" s="24">
        <f>SUM(I23:I29)</f>
        <v>64799.990000000005</v>
      </c>
      <c r="J22" s="19"/>
      <c r="K22" s="19"/>
      <c r="L22" s="19"/>
      <c r="M22" s="19"/>
      <c r="N22" s="19"/>
      <c r="O22" s="19"/>
      <c r="P22" s="19"/>
      <c r="Q22" s="19"/>
    </row>
    <row r="23" spans="1:17" ht="15.75" x14ac:dyDescent="0.25">
      <c r="A23" s="15" t="s">
        <v>26</v>
      </c>
      <c r="B23" s="5"/>
      <c r="C23" s="5">
        <v>32211</v>
      </c>
      <c r="D23" s="6" t="s">
        <v>55</v>
      </c>
      <c r="E23" s="13"/>
      <c r="F23" s="9">
        <v>37390.720000000001</v>
      </c>
      <c r="G23" s="8">
        <v>29912.58</v>
      </c>
      <c r="H23" s="32">
        <f t="shared" si="0"/>
        <v>24999.987500000003</v>
      </c>
      <c r="I23" s="8">
        <v>19999.990000000002</v>
      </c>
      <c r="J23" s="5"/>
      <c r="K23" s="5"/>
      <c r="L23" s="5" t="s">
        <v>228</v>
      </c>
      <c r="M23" s="5"/>
      <c r="N23" s="5" t="s">
        <v>208</v>
      </c>
      <c r="O23" s="5" t="s">
        <v>209</v>
      </c>
      <c r="P23" s="5"/>
      <c r="Q23" s="5" t="s">
        <v>210</v>
      </c>
    </row>
    <row r="24" spans="1:17" ht="15.75" x14ac:dyDescent="0.25">
      <c r="A24" s="15" t="s">
        <v>27</v>
      </c>
      <c r="B24" s="26"/>
      <c r="C24" s="26">
        <v>322111</v>
      </c>
      <c r="D24" s="33" t="s">
        <v>198</v>
      </c>
      <c r="E24" s="34"/>
      <c r="F24" s="35"/>
      <c r="G24" s="36"/>
      <c r="H24" s="32">
        <f t="shared" si="0"/>
        <v>3312.5</v>
      </c>
      <c r="I24" s="36">
        <v>2650</v>
      </c>
      <c r="J24" s="26"/>
      <c r="K24" s="26"/>
      <c r="L24" s="5" t="s">
        <v>228</v>
      </c>
      <c r="M24" s="26"/>
      <c r="N24" s="5" t="s">
        <v>208</v>
      </c>
      <c r="O24" s="5" t="s">
        <v>209</v>
      </c>
      <c r="P24" s="26"/>
      <c r="Q24" s="5" t="s">
        <v>210</v>
      </c>
    </row>
    <row r="25" spans="1:17" ht="15.75" x14ac:dyDescent="0.25">
      <c r="A25" s="15" t="s">
        <v>28</v>
      </c>
      <c r="B25" s="26"/>
      <c r="C25" s="26">
        <v>322112</v>
      </c>
      <c r="D25" s="33" t="s">
        <v>199</v>
      </c>
      <c r="E25" s="34"/>
      <c r="F25" s="35"/>
      <c r="G25" s="36"/>
      <c r="H25" s="32">
        <f t="shared" si="0"/>
        <v>8500</v>
      </c>
      <c r="I25" s="36">
        <v>6800</v>
      </c>
      <c r="J25" s="26"/>
      <c r="K25" s="26"/>
      <c r="L25" s="5" t="s">
        <v>228</v>
      </c>
      <c r="M25" s="26"/>
      <c r="N25" s="5" t="s">
        <v>208</v>
      </c>
      <c r="O25" s="5" t="s">
        <v>209</v>
      </c>
      <c r="P25" s="26"/>
      <c r="Q25" s="5" t="s">
        <v>210</v>
      </c>
    </row>
    <row r="26" spans="1:17" ht="15.75" x14ac:dyDescent="0.25">
      <c r="A26" s="15" t="s">
        <v>29</v>
      </c>
      <c r="B26" s="5"/>
      <c r="C26" s="5">
        <v>32212</v>
      </c>
      <c r="D26" s="5" t="s">
        <v>56</v>
      </c>
      <c r="E26" s="12"/>
      <c r="F26" s="8">
        <v>10493.74</v>
      </c>
      <c r="G26" s="8">
        <v>8394.99</v>
      </c>
      <c r="H26" s="32">
        <f t="shared" si="0"/>
        <v>4375</v>
      </c>
      <c r="I26" s="8">
        <v>3500</v>
      </c>
      <c r="J26" s="5"/>
      <c r="K26" s="5"/>
      <c r="L26" s="5" t="s">
        <v>228</v>
      </c>
      <c r="M26" s="5"/>
      <c r="N26" s="5" t="s">
        <v>208</v>
      </c>
      <c r="O26" s="5" t="s">
        <v>209</v>
      </c>
      <c r="P26" s="5"/>
      <c r="Q26" s="5" t="s">
        <v>210</v>
      </c>
    </row>
    <row r="27" spans="1:17" ht="15.75" x14ac:dyDescent="0.25">
      <c r="A27" s="15" t="s">
        <v>30</v>
      </c>
      <c r="B27" s="5"/>
      <c r="C27" s="5">
        <v>32214</v>
      </c>
      <c r="D27" s="5" t="s">
        <v>57</v>
      </c>
      <c r="E27" s="12"/>
      <c r="F27" s="8">
        <v>23138.37</v>
      </c>
      <c r="G27" s="8">
        <v>18510.689999999999</v>
      </c>
      <c r="H27" s="32">
        <f t="shared" si="0"/>
        <v>17225</v>
      </c>
      <c r="I27" s="8">
        <v>13780</v>
      </c>
      <c r="J27" s="5"/>
      <c r="K27" s="5"/>
      <c r="L27" s="5" t="s">
        <v>228</v>
      </c>
      <c r="M27" s="5"/>
      <c r="N27" s="5" t="s">
        <v>208</v>
      </c>
      <c r="O27" s="5" t="s">
        <v>209</v>
      </c>
      <c r="P27" s="5"/>
      <c r="Q27" s="5" t="s">
        <v>210</v>
      </c>
    </row>
    <row r="28" spans="1:17" ht="15.75" x14ac:dyDescent="0.25">
      <c r="A28" s="15" t="s">
        <v>31</v>
      </c>
      <c r="B28" s="5"/>
      <c r="C28" s="5">
        <v>32216</v>
      </c>
      <c r="D28" s="5" t="s">
        <v>58</v>
      </c>
      <c r="E28" s="12"/>
      <c r="F28" s="8">
        <v>35131.49</v>
      </c>
      <c r="G28" s="8">
        <v>28105.19</v>
      </c>
      <c r="H28" s="32">
        <f t="shared" si="0"/>
        <v>17337.5</v>
      </c>
      <c r="I28" s="8">
        <v>13870</v>
      </c>
      <c r="J28" s="5"/>
      <c r="K28" s="5"/>
      <c r="L28" s="5" t="s">
        <v>228</v>
      </c>
      <c r="M28" s="5"/>
      <c r="N28" s="5" t="s">
        <v>208</v>
      </c>
      <c r="O28" s="5" t="s">
        <v>209</v>
      </c>
      <c r="P28" s="5"/>
      <c r="Q28" s="5" t="s">
        <v>210</v>
      </c>
    </row>
    <row r="29" spans="1:17" ht="15.75" x14ac:dyDescent="0.25">
      <c r="A29" s="15" t="s">
        <v>32</v>
      </c>
      <c r="B29" s="5"/>
      <c r="C29" s="5">
        <v>32219</v>
      </c>
      <c r="D29" s="26" t="s">
        <v>59</v>
      </c>
      <c r="E29" s="12"/>
      <c r="F29" s="8">
        <v>9358.24</v>
      </c>
      <c r="G29" s="8">
        <v>7486.59</v>
      </c>
      <c r="H29" s="32">
        <f t="shared" si="0"/>
        <v>5250</v>
      </c>
      <c r="I29" s="8">
        <v>4200</v>
      </c>
      <c r="J29" s="5"/>
      <c r="K29" s="5"/>
      <c r="L29" s="5" t="s">
        <v>228</v>
      </c>
      <c r="M29" s="5"/>
      <c r="N29" s="5" t="s">
        <v>208</v>
      </c>
      <c r="O29" s="5" t="s">
        <v>209</v>
      </c>
      <c r="P29" s="5"/>
      <c r="Q29" s="5" t="s">
        <v>210</v>
      </c>
    </row>
    <row r="30" spans="1:17" ht="15.75" x14ac:dyDescent="0.25">
      <c r="A30" s="39" t="s">
        <v>33</v>
      </c>
      <c r="B30" s="44"/>
      <c r="C30" s="45">
        <v>3222</v>
      </c>
      <c r="D30" s="46" t="s">
        <v>121</v>
      </c>
      <c r="E30" s="47">
        <v>575500</v>
      </c>
      <c r="F30" s="48">
        <f>SUM(F31:F38)</f>
        <v>444554.93</v>
      </c>
      <c r="G30" s="48">
        <f>SUM(G31:G38)</f>
        <v>360620.81999999995</v>
      </c>
      <c r="H30" s="48">
        <f>SUM(H31:H38)</f>
        <v>649829.01249999995</v>
      </c>
      <c r="I30" s="48">
        <f>SUM(I31:I38)</f>
        <v>519863.20999999996</v>
      </c>
      <c r="J30" s="44"/>
      <c r="K30" s="44"/>
      <c r="L30" s="44"/>
      <c r="M30" s="44"/>
      <c r="N30" s="44"/>
      <c r="O30" s="44"/>
      <c r="P30" s="44"/>
      <c r="Q30" s="44"/>
    </row>
    <row r="31" spans="1:17" ht="15.75" x14ac:dyDescent="0.25">
      <c r="A31" s="39" t="s">
        <v>34</v>
      </c>
      <c r="B31" s="40"/>
      <c r="C31" s="40">
        <v>322241</v>
      </c>
      <c r="D31" s="40" t="s">
        <v>60</v>
      </c>
      <c r="E31" s="42"/>
      <c r="F31" s="43">
        <v>84340.82</v>
      </c>
      <c r="G31" s="43">
        <v>67472.66</v>
      </c>
      <c r="H31" s="41">
        <f t="shared" si="0"/>
        <v>242381.25</v>
      </c>
      <c r="I31" s="53">
        <v>193905</v>
      </c>
      <c r="J31" s="40"/>
      <c r="K31" s="40"/>
      <c r="L31" s="40" t="s">
        <v>228</v>
      </c>
      <c r="M31" s="40"/>
      <c r="N31" s="40" t="s">
        <v>230</v>
      </c>
      <c r="O31" s="40" t="s">
        <v>211</v>
      </c>
      <c r="P31" s="40"/>
      <c r="Q31" s="40" t="s">
        <v>210</v>
      </c>
    </row>
    <row r="32" spans="1:17" ht="15.75" x14ac:dyDescent="0.25">
      <c r="A32" s="39" t="s">
        <v>35</v>
      </c>
      <c r="B32" s="40"/>
      <c r="C32" s="40">
        <v>322242</v>
      </c>
      <c r="D32" s="40" t="s">
        <v>61</v>
      </c>
      <c r="E32" s="42"/>
      <c r="F32" s="43">
        <v>32660.720000000001</v>
      </c>
      <c r="G32" s="43">
        <v>31105.45</v>
      </c>
      <c r="H32" s="41">
        <f t="shared" si="0"/>
        <v>41687.5</v>
      </c>
      <c r="I32" s="53">
        <v>33350</v>
      </c>
      <c r="J32" s="40"/>
      <c r="K32" s="40"/>
      <c r="L32" s="40" t="s">
        <v>228</v>
      </c>
      <c r="M32" s="40"/>
      <c r="N32" s="40" t="s">
        <v>230</v>
      </c>
      <c r="O32" s="40" t="s">
        <v>211</v>
      </c>
      <c r="P32" s="40"/>
      <c r="Q32" s="40" t="s">
        <v>210</v>
      </c>
    </row>
    <row r="33" spans="1:17" ht="15.75" x14ac:dyDescent="0.25">
      <c r="A33" s="39" t="s">
        <v>36</v>
      </c>
      <c r="B33" s="40"/>
      <c r="C33" s="40">
        <v>322243</v>
      </c>
      <c r="D33" s="40" t="s">
        <v>62</v>
      </c>
      <c r="E33" s="42"/>
      <c r="F33" s="43">
        <v>115257.69</v>
      </c>
      <c r="G33" s="43">
        <v>92206.15</v>
      </c>
      <c r="H33" s="41">
        <f t="shared" si="0"/>
        <v>118412.5</v>
      </c>
      <c r="I33" s="53">
        <v>94730</v>
      </c>
      <c r="J33" s="40"/>
      <c r="K33" s="40"/>
      <c r="L33" s="40" t="s">
        <v>228</v>
      </c>
      <c r="M33" s="40"/>
      <c r="N33" s="40" t="s">
        <v>230</v>
      </c>
      <c r="O33" s="40" t="s">
        <v>211</v>
      </c>
      <c r="P33" s="40"/>
      <c r="Q33" s="40" t="s">
        <v>210</v>
      </c>
    </row>
    <row r="34" spans="1:17" ht="15.75" x14ac:dyDescent="0.25">
      <c r="A34" s="39" t="s">
        <v>37</v>
      </c>
      <c r="B34" s="40"/>
      <c r="C34" s="40">
        <v>322244</v>
      </c>
      <c r="D34" s="40" t="s">
        <v>63</v>
      </c>
      <c r="E34" s="42"/>
      <c r="F34" s="43">
        <v>91664.17</v>
      </c>
      <c r="G34" s="43">
        <v>73331.34</v>
      </c>
      <c r="H34" s="41">
        <f t="shared" si="0"/>
        <v>101050</v>
      </c>
      <c r="I34" s="53">
        <v>80840</v>
      </c>
      <c r="J34" s="40"/>
      <c r="K34" s="40"/>
      <c r="L34" s="40" t="s">
        <v>228</v>
      </c>
      <c r="M34" s="40"/>
      <c r="N34" s="40" t="s">
        <v>230</v>
      </c>
      <c r="O34" s="40" t="s">
        <v>211</v>
      </c>
      <c r="P34" s="40"/>
      <c r="Q34" s="40" t="s">
        <v>210</v>
      </c>
    </row>
    <row r="35" spans="1:17" ht="15.75" x14ac:dyDescent="0.25">
      <c r="A35" s="39" t="s">
        <v>38</v>
      </c>
      <c r="B35" s="40"/>
      <c r="C35" s="40">
        <v>322245</v>
      </c>
      <c r="D35" s="40" t="s">
        <v>64</v>
      </c>
      <c r="E35" s="42"/>
      <c r="F35" s="43">
        <v>96884.18</v>
      </c>
      <c r="G35" s="43">
        <v>77507.34</v>
      </c>
      <c r="H35" s="41">
        <f t="shared" si="0"/>
        <v>120795.7625</v>
      </c>
      <c r="I35" s="53">
        <v>96636.61</v>
      </c>
      <c r="J35" s="40"/>
      <c r="K35" s="40"/>
      <c r="L35" s="40" t="s">
        <v>228</v>
      </c>
      <c r="M35" s="40"/>
      <c r="N35" s="40" t="s">
        <v>230</v>
      </c>
      <c r="O35" s="40" t="s">
        <v>211</v>
      </c>
      <c r="P35" s="40"/>
      <c r="Q35" s="40" t="s">
        <v>210</v>
      </c>
    </row>
    <row r="36" spans="1:17" ht="15.75" x14ac:dyDescent="0.25">
      <c r="A36" s="39" t="s">
        <v>39</v>
      </c>
      <c r="B36" s="40"/>
      <c r="C36" s="40">
        <v>322246</v>
      </c>
      <c r="D36" s="40" t="s">
        <v>65</v>
      </c>
      <c r="E36" s="42"/>
      <c r="F36" s="43">
        <v>11060.39</v>
      </c>
      <c r="G36" s="43">
        <v>8848.31</v>
      </c>
      <c r="H36" s="41">
        <f t="shared" si="0"/>
        <v>9018.25</v>
      </c>
      <c r="I36" s="53">
        <v>7214.6</v>
      </c>
      <c r="J36" s="40"/>
      <c r="K36" s="40"/>
      <c r="L36" s="40" t="s">
        <v>228</v>
      </c>
      <c r="M36" s="40"/>
      <c r="N36" s="40" t="s">
        <v>208</v>
      </c>
      <c r="O36" s="40" t="s">
        <v>209</v>
      </c>
      <c r="P36" s="40"/>
      <c r="Q36" s="40" t="s">
        <v>210</v>
      </c>
    </row>
    <row r="37" spans="1:17" ht="15.75" x14ac:dyDescent="0.25">
      <c r="A37" s="39" t="s">
        <v>40</v>
      </c>
      <c r="B37" s="40"/>
      <c r="C37" s="40">
        <v>322247</v>
      </c>
      <c r="D37" s="40" t="s">
        <v>66</v>
      </c>
      <c r="E37" s="42"/>
      <c r="F37" s="43">
        <v>5830.92</v>
      </c>
      <c r="G37" s="43">
        <v>4664.74</v>
      </c>
      <c r="H37" s="41">
        <f t="shared" si="0"/>
        <v>10990</v>
      </c>
      <c r="I37" s="53">
        <v>8792</v>
      </c>
      <c r="J37" s="40"/>
      <c r="K37" s="40"/>
      <c r="L37" s="40" t="s">
        <v>228</v>
      </c>
      <c r="M37" s="40"/>
      <c r="N37" s="40" t="s">
        <v>208</v>
      </c>
      <c r="O37" s="40" t="s">
        <v>209</v>
      </c>
      <c r="P37" s="40"/>
      <c r="Q37" s="40" t="s">
        <v>210</v>
      </c>
    </row>
    <row r="38" spans="1:17" ht="15.75" x14ac:dyDescent="0.25">
      <c r="A38" s="39" t="s">
        <v>41</v>
      </c>
      <c r="B38" s="40"/>
      <c r="C38" s="40">
        <v>322248</v>
      </c>
      <c r="D38" s="40" t="s">
        <v>67</v>
      </c>
      <c r="E38" s="42"/>
      <c r="F38" s="43">
        <v>6856.04</v>
      </c>
      <c r="G38" s="43">
        <v>5484.83</v>
      </c>
      <c r="H38" s="41">
        <f t="shared" si="0"/>
        <v>5493.75</v>
      </c>
      <c r="I38" s="53">
        <v>4395</v>
      </c>
      <c r="J38" s="40"/>
      <c r="K38" s="40"/>
      <c r="L38" s="40" t="s">
        <v>228</v>
      </c>
      <c r="M38" s="40"/>
      <c r="N38" s="40" t="s">
        <v>208</v>
      </c>
      <c r="O38" s="40" t="s">
        <v>209</v>
      </c>
      <c r="P38" s="40"/>
      <c r="Q38" s="40" t="s">
        <v>210</v>
      </c>
    </row>
    <row r="39" spans="1:17" ht="15.75" x14ac:dyDescent="0.25">
      <c r="A39" s="15" t="s">
        <v>204</v>
      </c>
      <c r="B39" s="19"/>
      <c r="C39" s="20">
        <v>3223</v>
      </c>
      <c r="D39" s="25" t="s">
        <v>120</v>
      </c>
      <c r="E39" s="22">
        <v>423000</v>
      </c>
      <c r="F39" s="24">
        <f>SUM(F40:F43)</f>
        <v>402914.23000000004</v>
      </c>
      <c r="G39" s="24">
        <f>SUM(G40:G43)</f>
        <v>322331.38</v>
      </c>
      <c r="H39" s="24">
        <f>SUM(H40:H43)</f>
        <v>396670</v>
      </c>
      <c r="I39" s="24">
        <f>SUM(I40:I43)</f>
        <v>317336</v>
      </c>
      <c r="J39" s="19"/>
      <c r="K39" s="19"/>
      <c r="L39" s="19"/>
      <c r="M39" s="19"/>
      <c r="N39" s="19"/>
      <c r="O39" s="19"/>
      <c r="P39" s="19"/>
      <c r="Q39" s="19"/>
    </row>
    <row r="40" spans="1:17" ht="15.75" x14ac:dyDescent="0.25">
      <c r="A40" s="15" t="s">
        <v>42</v>
      </c>
      <c r="B40" s="5"/>
      <c r="C40" s="5">
        <v>32231</v>
      </c>
      <c r="D40" s="5" t="s">
        <v>71</v>
      </c>
      <c r="E40" s="12"/>
      <c r="F40" s="8">
        <v>110676.7</v>
      </c>
      <c r="G40" s="8">
        <v>88541.36</v>
      </c>
      <c r="H40" s="32">
        <f t="shared" si="0"/>
        <v>114250</v>
      </c>
      <c r="I40" s="8">
        <v>91400</v>
      </c>
      <c r="J40" s="5"/>
      <c r="K40" s="5"/>
      <c r="L40" s="49" t="s">
        <v>212</v>
      </c>
      <c r="M40" s="49"/>
      <c r="N40" s="49" t="s">
        <v>213</v>
      </c>
      <c r="O40" s="49"/>
      <c r="P40" s="50"/>
      <c r="Q40" s="26"/>
    </row>
    <row r="41" spans="1:17" ht="15.75" x14ac:dyDescent="0.25">
      <c r="A41" s="15" t="s">
        <v>43</v>
      </c>
      <c r="B41" s="5"/>
      <c r="C41" s="5">
        <v>32231</v>
      </c>
      <c r="D41" s="5" t="s">
        <v>70</v>
      </c>
      <c r="E41" s="12"/>
      <c r="F41" s="8">
        <v>82339.38</v>
      </c>
      <c r="G41" s="8">
        <v>65871.5</v>
      </c>
      <c r="H41" s="32">
        <f t="shared" si="0"/>
        <v>84125</v>
      </c>
      <c r="I41" s="8">
        <v>67300</v>
      </c>
      <c r="J41" s="5"/>
      <c r="K41" s="5"/>
      <c r="L41" s="51" t="s">
        <v>214</v>
      </c>
      <c r="M41" s="51"/>
      <c r="N41" s="51" t="s">
        <v>216</v>
      </c>
      <c r="O41" s="51"/>
      <c r="P41" s="52" t="s">
        <v>222</v>
      </c>
      <c r="Q41" s="51" t="s">
        <v>215</v>
      </c>
    </row>
    <row r="42" spans="1:17" ht="15.75" x14ac:dyDescent="0.25">
      <c r="A42" s="15" t="s">
        <v>44</v>
      </c>
      <c r="B42" s="5"/>
      <c r="C42" s="5">
        <v>32233</v>
      </c>
      <c r="D42" s="5" t="s">
        <v>68</v>
      </c>
      <c r="E42" s="12"/>
      <c r="F42" s="8">
        <v>208620.47</v>
      </c>
      <c r="G42" s="8">
        <v>166896.38</v>
      </c>
      <c r="H42" s="32">
        <f t="shared" si="0"/>
        <v>196670</v>
      </c>
      <c r="I42" s="8">
        <v>157336</v>
      </c>
      <c r="J42" s="5"/>
      <c r="K42" s="5"/>
      <c r="L42" s="51" t="s">
        <v>214</v>
      </c>
      <c r="M42" s="51"/>
      <c r="N42" s="51" t="s">
        <v>216</v>
      </c>
      <c r="O42" s="51"/>
      <c r="P42" s="52" t="s">
        <v>222</v>
      </c>
      <c r="Q42" s="51" t="s">
        <v>215</v>
      </c>
    </row>
    <row r="43" spans="1:17" ht="15.75" x14ac:dyDescent="0.25">
      <c r="A43" s="15" t="s">
        <v>45</v>
      </c>
      <c r="B43" s="5"/>
      <c r="C43" s="5">
        <v>32234</v>
      </c>
      <c r="D43" s="5" t="s">
        <v>69</v>
      </c>
      <c r="E43" s="12"/>
      <c r="F43" s="8">
        <v>1277.68</v>
      </c>
      <c r="G43" s="8">
        <v>1022.14</v>
      </c>
      <c r="H43" s="32">
        <f t="shared" si="0"/>
        <v>1625</v>
      </c>
      <c r="I43" s="8">
        <v>1300</v>
      </c>
      <c r="J43" s="5"/>
      <c r="K43" s="5"/>
      <c r="L43" s="5" t="s">
        <v>228</v>
      </c>
      <c r="M43" s="5"/>
      <c r="N43" s="5" t="s">
        <v>208</v>
      </c>
      <c r="O43" s="5" t="s">
        <v>209</v>
      </c>
      <c r="P43" s="5"/>
      <c r="Q43" s="5" t="s">
        <v>210</v>
      </c>
    </row>
    <row r="44" spans="1:17" ht="15.75" x14ac:dyDescent="0.25">
      <c r="A44" s="15" t="s">
        <v>46</v>
      </c>
      <c r="B44" s="19"/>
      <c r="C44" s="20">
        <v>3224</v>
      </c>
      <c r="D44" s="25" t="s">
        <v>119</v>
      </c>
      <c r="E44" s="22">
        <v>53000</v>
      </c>
      <c r="F44" s="24">
        <f>SUM(F45:F47)</f>
        <v>57787.85</v>
      </c>
      <c r="G44" s="24">
        <f>SUM(G45:G47)</f>
        <v>46230.27</v>
      </c>
      <c r="H44" s="24">
        <f>SUM(H45:H47)</f>
        <v>70520</v>
      </c>
      <c r="I44" s="24">
        <f>SUM(I45:I47)</f>
        <v>56416</v>
      </c>
      <c r="J44" s="19"/>
      <c r="K44" s="19"/>
      <c r="L44" s="19"/>
      <c r="M44" s="19"/>
      <c r="N44" s="19"/>
      <c r="O44" s="19"/>
      <c r="P44" s="19"/>
      <c r="Q44" s="19"/>
    </row>
    <row r="45" spans="1:17" ht="15.75" x14ac:dyDescent="0.25">
      <c r="A45" s="15" t="s">
        <v>205</v>
      </c>
      <c r="B45" s="5"/>
      <c r="C45" s="5">
        <v>32241</v>
      </c>
      <c r="D45" s="5" t="s">
        <v>72</v>
      </c>
      <c r="E45" s="12"/>
      <c r="F45" s="8">
        <v>9218.84</v>
      </c>
      <c r="G45" s="8">
        <v>7375.07</v>
      </c>
      <c r="H45" s="32">
        <f t="shared" si="0"/>
        <v>20000</v>
      </c>
      <c r="I45" s="8">
        <v>16000</v>
      </c>
      <c r="J45" s="5"/>
      <c r="K45" s="5"/>
      <c r="L45" s="5" t="s">
        <v>228</v>
      </c>
      <c r="M45" s="5"/>
      <c r="N45" s="5" t="s">
        <v>208</v>
      </c>
      <c r="O45" s="5" t="s">
        <v>209</v>
      </c>
      <c r="P45" s="5"/>
      <c r="Q45" s="5" t="s">
        <v>210</v>
      </c>
    </row>
    <row r="46" spans="1:17" ht="15.75" x14ac:dyDescent="0.25">
      <c r="A46" s="15" t="s">
        <v>47</v>
      </c>
      <c r="B46" s="5"/>
      <c r="C46" s="5">
        <v>32242</v>
      </c>
      <c r="D46" s="5" t="s">
        <v>192</v>
      </c>
      <c r="E46" s="12"/>
      <c r="F46" s="8">
        <v>29495.58</v>
      </c>
      <c r="G46" s="8">
        <v>23596.46</v>
      </c>
      <c r="H46" s="32">
        <f t="shared" si="0"/>
        <v>38020</v>
      </c>
      <c r="I46" s="8">
        <v>30416</v>
      </c>
      <c r="J46" s="5"/>
      <c r="K46" s="5"/>
      <c r="L46" s="5" t="s">
        <v>228</v>
      </c>
      <c r="M46" s="5"/>
      <c r="N46" s="5" t="s">
        <v>230</v>
      </c>
      <c r="O46" s="5"/>
      <c r="P46" s="5" t="s">
        <v>218</v>
      </c>
      <c r="Q46" s="5" t="s">
        <v>210</v>
      </c>
    </row>
    <row r="47" spans="1:17" ht="15.75" x14ac:dyDescent="0.25">
      <c r="A47" s="15" t="s">
        <v>48</v>
      </c>
      <c r="B47" s="5"/>
      <c r="C47" s="5">
        <v>32244</v>
      </c>
      <c r="D47" s="5" t="s">
        <v>73</v>
      </c>
      <c r="E47" s="12"/>
      <c r="F47" s="8">
        <v>19073.43</v>
      </c>
      <c r="G47" s="8">
        <v>15258.74</v>
      </c>
      <c r="H47" s="32">
        <f t="shared" si="0"/>
        <v>12500</v>
      </c>
      <c r="I47" s="8">
        <v>10000</v>
      </c>
      <c r="J47" s="5"/>
      <c r="K47" s="5"/>
      <c r="L47" s="5" t="s">
        <v>228</v>
      </c>
      <c r="M47" s="5"/>
      <c r="N47" s="5" t="s">
        <v>208</v>
      </c>
      <c r="O47" s="5" t="s">
        <v>209</v>
      </c>
      <c r="P47" s="5"/>
      <c r="Q47" s="5" t="s">
        <v>210</v>
      </c>
    </row>
    <row r="48" spans="1:17" ht="15.75" x14ac:dyDescent="0.25">
      <c r="A48" s="15" t="s">
        <v>75</v>
      </c>
      <c r="B48" s="19"/>
      <c r="C48" s="20">
        <v>3225</v>
      </c>
      <c r="D48" s="25" t="s">
        <v>118</v>
      </c>
      <c r="E48" s="22">
        <v>17000</v>
      </c>
      <c r="F48" s="24">
        <f>SUM(F49)</f>
        <v>14735.46</v>
      </c>
      <c r="G48" s="24">
        <f>SUM(G49)</f>
        <v>11788.37</v>
      </c>
      <c r="H48" s="24">
        <f>H49</f>
        <v>18500</v>
      </c>
      <c r="I48" s="24">
        <f>I49</f>
        <v>14800</v>
      </c>
      <c r="J48" s="19"/>
      <c r="K48" s="19"/>
      <c r="L48" s="19"/>
      <c r="M48" s="19"/>
      <c r="N48" s="19"/>
      <c r="O48" s="19"/>
      <c r="P48" s="19"/>
      <c r="Q48" s="19"/>
    </row>
    <row r="49" spans="1:17" ht="15.75" x14ac:dyDescent="0.25">
      <c r="A49" s="15" t="s">
        <v>76</v>
      </c>
      <c r="B49" s="5"/>
      <c r="C49" s="5">
        <v>32251</v>
      </c>
      <c r="D49" s="7" t="s">
        <v>74</v>
      </c>
      <c r="E49" s="14"/>
      <c r="F49" s="8">
        <v>14735.46</v>
      </c>
      <c r="G49" s="8">
        <v>11788.37</v>
      </c>
      <c r="H49" s="32">
        <f t="shared" si="0"/>
        <v>18500</v>
      </c>
      <c r="I49" s="8">
        <v>14800</v>
      </c>
      <c r="J49" s="5"/>
      <c r="K49" s="5"/>
      <c r="L49" s="5" t="s">
        <v>228</v>
      </c>
      <c r="M49" s="5"/>
      <c r="N49" s="5" t="s">
        <v>208</v>
      </c>
      <c r="O49" s="5" t="s">
        <v>209</v>
      </c>
      <c r="P49" s="5"/>
      <c r="Q49" s="5" t="s">
        <v>210</v>
      </c>
    </row>
    <row r="50" spans="1:17" ht="15.75" x14ac:dyDescent="0.25">
      <c r="A50" s="15" t="s">
        <v>77</v>
      </c>
      <c r="B50" s="19"/>
      <c r="C50" s="20">
        <v>3227</v>
      </c>
      <c r="D50" s="25" t="s">
        <v>104</v>
      </c>
      <c r="E50" s="22">
        <v>12000</v>
      </c>
      <c r="F50" s="24">
        <f>SUM(F51)</f>
        <v>6154.38</v>
      </c>
      <c r="G50" s="24">
        <f>SUM(G51)</f>
        <v>4923.5</v>
      </c>
      <c r="H50" s="24">
        <f>H51</f>
        <v>12000</v>
      </c>
      <c r="I50" s="24">
        <f>I51</f>
        <v>9600</v>
      </c>
      <c r="J50" s="19"/>
      <c r="K50" s="19"/>
      <c r="L50" s="19"/>
      <c r="M50" s="19"/>
      <c r="N50" s="19"/>
      <c r="O50" s="19"/>
      <c r="P50" s="19"/>
      <c r="Q50" s="19"/>
    </row>
    <row r="51" spans="1:17" ht="15.75" x14ac:dyDescent="0.25">
      <c r="A51" s="15" t="s">
        <v>78</v>
      </c>
      <c r="B51" s="5"/>
      <c r="C51" s="5">
        <v>32271</v>
      </c>
      <c r="D51" s="5" t="s">
        <v>104</v>
      </c>
      <c r="E51" s="12"/>
      <c r="F51" s="8">
        <v>6154.38</v>
      </c>
      <c r="G51" s="8">
        <v>4923.5</v>
      </c>
      <c r="H51" s="32">
        <f t="shared" si="0"/>
        <v>12000</v>
      </c>
      <c r="I51" s="8">
        <v>9600</v>
      </c>
      <c r="J51" s="5"/>
      <c r="K51" s="5"/>
      <c r="L51" s="5" t="s">
        <v>228</v>
      </c>
      <c r="M51" s="5"/>
      <c r="N51" s="5" t="s">
        <v>208</v>
      </c>
      <c r="O51" s="5" t="s">
        <v>209</v>
      </c>
      <c r="P51" s="5"/>
      <c r="Q51" s="5" t="s">
        <v>210</v>
      </c>
    </row>
    <row r="52" spans="1:17" ht="18.75" x14ac:dyDescent="0.3">
      <c r="A52" s="15" t="s">
        <v>79</v>
      </c>
      <c r="B52" s="15"/>
      <c r="C52" s="27">
        <v>323</v>
      </c>
      <c r="D52" s="29" t="s">
        <v>105</v>
      </c>
      <c r="E52" s="30"/>
      <c r="F52" s="16"/>
      <c r="G52" s="16"/>
      <c r="H52" s="37">
        <f t="shared" si="0"/>
        <v>0</v>
      </c>
      <c r="I52" s="16"/>
      <c r="J52" s="15"/>
      <c r="K52" s="15"/>
      <c r="L52" s="15"/>
      <c r="M52" s="15"/>
      <c r="N52" s="15"/>
      <c r="O52" s="15"/>
      <c r="P52" s="15"/>
      <c r="Q52" s="15"/>
    </row>
    <row r="53" spans="1:17" ht="15.75" x14ac:dyDescent="0.25">
      <c r="A53" s="15" t="s">
        <v>80</v>
      </c>
      <c r="B53" s="19"/>
      <c r="C53" s="20">
        <v>3231</v>
      </c>
      <c r="D53" s="25" t="s">
        <v>117</v>
      </c>
      <c r="E53" s="22">
        <v>50000</v>
      </c>
      <c r="F53" s="24">
        <f>SUM(F54:F56)</f>
        <v>40511.11</v>
      </c>
      <c r="G53" s="24">
        <f>SUM(G54:G56)</f>
        <v>32408.880000000001</v>
      </c>
      <c r="H53" s="24">
        <f>SUM(H54:H56)</f>
        <v>50000</v>
      </c>
      <c r="I53" s="24">
        <f>SUM(I54:I56)</f>
        <v>40000</v>
      </c>
      <c r="J53" s="19"/>
      <c r="K53" s="19"/>
      <c r="L53" s="19"/>
      <c r="M53" s="19"/>
      <c r="N53" s="19"/>
      <c r="O53" s="19"/>
      <c r="P53" s="19"/>
      <c r="Q53" s="19"/>
    </row>
    <row r="54" spans="1:17" ht="15.75" x14ac:dyDescent="0.25">
      <c r="A54" s="15" t="s">
        <v>206</v>
      </c>
      <c r="B54" s="5"/>
      <c r="C54" s="5">
        <v>32311</v>
      </c>
      <c r="D54" s="5" t="s">
        <v>196</v>
      </c>
      <c r="E54" s="12"/>
      <c r="F54" s="8">
        <v>7205.03</v>
      </c>
      <c r="G54" s="8">
        <v>5764.02</v>
      </c>
      <c r="H54" s="32">
        <f t="shared" si="0"/>
        <v>21904.762500000001</v>
      </c>
      <c r="I54" s="8">
        <v>17523.810000000001</v>
      </c>
      <c r="J54" s="5"/>
      <c r="K54" s="5"/>
      <c r="L54" s="5" t="s">
        <v>228</v>
      </c>
      <c r="M54" s="5"/>
      <c r="N54" s="5" t="s">
        <v>208</v>
      </c>
      <c r="O54" s="5" t="s">
        <v>209</v>
      </c>
      <c r="P54" s="5"/>
      <c r="Q54" s="5" t="s">
        <v>210</v>
      </c>
    </row>
    <row r="55" spans="1:17" ht="15.75" x14ac:dyDescent="0.25">
      <c r="A55" s="15" t="s">
        <v>81</v>
      </c>
      <c r="B55" s="5"/>
      <c r="C55" s="5">
        <v>32311</v>
      </c>
      <c r="D55" s="5" t="s">
        <v>197</v>
      </c>
      <c r="E55" s="12"/>
      <c r="F55" s="8">
        <v>29133.93</v>
      </c>
      <c r="G55" s="8">
        <v>23307.14</v>
      </c>
      <c r="H55" s="32">
        <f t="shared" si="0"/>
        <v>24095.237499999999</v>
      </c>
      <c r="I55" s="8">
        <v>19276.189999999999</v>
      </c>
      <c r="J55" s="5"/>
      <c r="K55" s="5"/>
      <c r="L55" s="5" t="s">
        <v>228</v>
      </c>
      <c r="M55" s="5"/>
      <c r="N55" s="5" t="s">
        <v>208</v>
      </c>
      <c r="O55" s="5" t="s">
        <v>209</v>
      </c>
      <c r="P55" s="5"/>
      <c r="Q55" s="5" t="s">
        <v>210</v>
      </c>
    </row>
    <row r="56" spans="1:17" ht="15.75" x14ac:dyDescent="0.25">
      <c r="A56" s="15" t="s">
        <v>82</v>
      </c>
      <c r="B56" s="5"/>
      <c r="C56" s="5">
        <v>32313</v>
      </c>
      <c r="D56" s="5" t="s">
        <v>106</v>
      </c>
      <c r="E56" s="12"/>
      <c r="F56" s="8">
        <v>4172.1499999999996</v>
      </c>
      <c r="G56" s="8">
        <v>3337.72</v>
      </c>
      <c r="H56" s="32">
        <f t="shared" si="0"/>
        <v>4000</v>
      </c>
      <c r="I56" s="8">
        <v>3200</v>
      </c>
      <c r="J56" s="5"/>
      <c r="K56" s="5"/>
      <c r="L56" s="5" t="s">
        <v>228</v>
      </c>
      <c r="M56" s="5"/>
      <c r="N56" s="5" t="s">
        <v>208</v>
      </c>
      <c r="O56" s="5" t="s">
        <v>209</v>
      </c>
      <c r="P56" s="5"/>
      <c r="Q56" s="5" t="s">
        <v>210</v>
      </c>
    </row>
    <row r="57" spans="1:17" ht="15.75" x14ac:dyDescent="0.25">
      <c r="A57" s="15" t="s">
        <v>83</v>
      </c>
      <c r="B57" s="19"/>
      <c r="C57" s="20">
        <v>3232</v>
      </c>
      <c r="D57" s="25" t="s">
        <v>116</v>
      </c>
      <c r="E57" s="22">
        <v>38686</v>
      </c>
      <c r="F57" s="24">
        <f>SUM(F58:F59)</f>
        <v>44394.85</v>
      </c>
      <c r="G57" s="24">
        <f>SUM(G58:G59)</f>
        <v>35515.880000000005</v>
      </c>
      <c r="H57" s="24">
        <f>SUM(H58:H59)</f>
        <v>51000</v>
      </c>
      <c r="I57" s="24">
        <f>SUM(I58:I59)</f>
        <v>40800</v>
      </c>
      <c r="J57" s="19"/>
      <c r="K57" s="19"/>
      <c r="L57" s="19"/>
      <c r="M57" s="19"/>
      <c r="N57" s="19"/>
      <c r="O57" s="19"/>
      <c r="P57" s="19"/>
      <c r="Q57" s="19"/>
    </row>
    <row r="58" spans="1:17" ht="15.75" x14ac:dyDescent="0.25">
      <c r="A58" s="15" t="s">
        <v>84</v>
      </c>
      <c r="B58" s="5"/>
      <c r="C58" s="5">
        <v>32321</v>
      </c>
      <c r="D58" s="5" t="s">
        <v>107</v>
      </c>
      <c r="E58" s="12"/>
      <c r="F58" s="8">
        <v>14114.15</v>
      </c>
      <c r="G58" s="8">
        <v>11291.32</v>
      </c>
      <c r="H58" s="32">
        <f t="shared" si="0"/>
        <v>12500</v>
      </c>
      <c r="I58" s="8">
        <v>10000</v>
      </c>
      <c r="J58" s="5"/>
      <c r="K58" s="8"/>
      <c r="L58" s="5" t="s">
        <v>228</v>
      </c>
      <c r="M58" s="5"/>
      <c r="N58" s="5" t="s">
        <v>208</v>
      </c>
      <c r="O58" s="5" t="s">
        <v>209</v>
      </c>
      <c r="P58" s="5"/>
      <c r="Q58" s="5" t="s">
        <v>210</v>
      </c>
    </row>
    <row r="59" spans="1:17" ht="15.75" x14ac:dyDescent="0.25">
      <c r="A59" s="15" t="s">
        <v>207</v>
      </c>
      <c r="B59" s="5"/>
      <c r="C59" s="5">
        <v>32322</v>
      </c>
      <c r="D59" s="5" t="s">
        <v>193</v>
      </c>
      <c r="E59" s="12"/>
      <c r="F59" s="8">
        <v>30280.7</v>
      </c>
      <c r="G59" s="8">
        <v>24224.560000000001</v>
      </c>
      <c r="H59" s="32">
        <f t="shared" si="0"/>
        <v>38500</v>
      </c>
      <c r="I59" s="8">
        <v>30800</v>
      </c>
      <c r="J59" s="5"/>
      <c r="K59" s="5"/>
      <c r="L59" s="5" t="s">
        <v>228</v>
      </c>
      <c r="M59" s="5"/>
      <c r="N59" s="5" t="s">
        <v>230</v>
      </c>
      <c r="O59" s="5"/>
      <c r="P59" s="5" t="s">
        <v>218</v>
      </c>
      <c r="Q59" s="5" t="s">
        <v>210</v>
      </c>
    </row>
    <row r="60" spans="1:17" ht="15.75" x14ac:dyDescent="0.25">
      <c r="A60" s="15" t="s">
        <v>85</v>
      </c>
      <c r="B60" s="19"/>
      <c r="C60" s="20">
        <v>3233</v>
      </c>
      <c r="D60" s="25" t="s">
        <v>115</v>
      </c>
      <c r="E60" s="22">
        <v>2461</v>
      </c>
      <c r="F60" s="24">
        <f>SUM(F61)</f>
        <v>960</v>
      </c>
      <c r="G60" s="24">
        <f>SUM(G61)</f>
        <v>768</v>
      </c>
      <c r="H60" s="24">
        <f>H61</f>
        <v>2461</v>
      </c>
      <c r="I60" s="24">
        <f>I61</f>
        <v>1968.8</v>
      </c>
      <c r="J60" s="19"/>
      <c r="K60" s="19"/>
      <c r="L60" s="19"/>
      <c r="M60" s="19"/>
      <c r="N60" s="19"/>
      <c r="O60" s="19"/>
      <c r="P60" s="19"/>
      <c r="Q60" s="19"/>
    </row>
    <row r="61" spans="1:17" ht="15.75" x14ac:dyDescent="0.25">
      <c r="A61" s="15" t="s">
        <v>86</v>
      </c>
      <c r="B61" s="5"/>
      <c r="C61" s="5">
        <v>32331</v>
      </c>
      <c r="D61" s="5" t="s">
        <v>108</v>
      </c>
      <c r="E61" s="12"/>
      <c r="F61" s="8">
        <v>960</v>
      </c>
      <c r="G61" s="8">
        <v>768</v>
      </c>
      <c r="H61" s="32">
        <f t="shared" si="0"/>
        <v>2461</v>
      </c>
      <c r="I61" s="8">
        <v>1968.8</v>
      </c>
      <c r="J61" s="5"/>
      <c r="K61" s="5"/>
      <c r="L61" s="5" t="s">
        <v>228</v>
      </c>
      <c r="M61" s="5"/>
      <c r="N61" s="5" t="s">
        <v>208</v>
      </c>
      <c r="O61" s="5" t="s">
        <v>209</v>
      </c>
      <c r="P61" s="5"/>
      <c r="Q61" s="5" t="s">
        <v>210</v>
      </c>
    </row>
    <row r="62" spans="1:17" ht="15.75" x14ac:dyDescent="0.25">
      <c r="A62" s="15" t="s">
        <v>87</v>
      </c>
      <c r="B62" s="19"/>
      <c r="C62" s="20">
        <v>3234</v>
      </c>
      <c r="D62" s="25" t="s">
        <v>114</v>
      </c>
      <c r="E62" s="22">
        <v>76000</v>
      </c>
      <c r="F62" s="24">
        <f>SUM(F63:F66)</f>
        <v>54715.02</v>
      </c>
      <c r="G62" s="24">
        <f>SUM(G63:G66)</f>
        <v>46696.03</v>
      </c>
      <c r="H62" s="24">
        <f>SUM(H63:H66)</f>
        <v>72304</v>
      </c>
      <c r="I62" s="24">
        <f>SUM(I63:I66)</f>
        <v>60800</v>
      </c>
      <c r="J62" s="19"/>
      <c r="K62" s="19"/>
      <c r="L62" s="19"/>
      <c r="M62" s="19"/>
      <c r="N62" s="19"/>
      <c r="O62" s="19"/>
      <c r="P62" s="19"/>
      <c r="Q62" s="19"/>
    </row>
    <row r="63" spans="1:17" x14ac:dyDescent="0.25">
      <c r="A63" s="15" t="s">
        <v>88</v>
      </c>
      <c r="B63" s="5"/>
      <c r="C63" s="5">
        <v>32341</v>
      </c>
      <c r="D63" s="5" t="s">
        <v>109</v>
      </c>
      <c r="E63" s="12"/>
      <c r="F63" s="8">
        <v>34418.14</v>
      </c>
      <c r="G63" s="8">
        <v>30458.53</v>
      </c>
      <c r="H63" s="8">
        <f>I63*1.13</f>
        <v>34804</v>
      </c>
      <c r="I63" s="8">
        <v>30800</v>
      </c>
      <c r="J63" s="5"/>
      <c r="K63" s="5"/>
      <c r="L63" s="5" t="s">
        <v>212</v>
      </c>
      <c r="M63" s="5"/>
      <c r="N63" s="5" t="s">
        <v>213</v>
      </c>
      <c r="O63" s="5"/>
      <c r="P63" s="5"/>
      <c r="Q63" s="5" t="s">
        <v>219</v>
      </c>
    </row>
    <row r="64" spans="1:17" x14ac:dyDescent="0.25">
      <c r="A64" s="15" t="s">
        <v>89</v>
      </c>
      <c r="B64" s="5"/>
      <c r="C64" s="5">
        <v>32342</v>
      </c>
      <c r="D64" s="5" t="s">
        <v>110</v>
      </c>
      <c r="E64" s="12"/>
      <c r="F64" s="8">
        <v>14110</v>
      </c>
      <c r="G64" s="8">
        <v>11288</v>
      </c>
      <c r="H64" s="8">
        <f>I64*1.25</f>
        <v>19375</v>
      </c>
      <c r="I64" s="8">
        <v>15500</v>
      </c>
      <c r="J64" s="5"/>
      <c r="K64" s="5"/>
      <c r="L64" s="5" t="s">
        <v>212</v>
      </c>
      <c r="M64" s="5"/>
      <c r="N64" s="5" t="s">
        <v>213</v>
      </c>
      <c r="O64" s="5"/>
      <c r="P64" s="5"/>
      <c r="Q64" s="5" t="s">
        <v>219</v>
      </c>
    </row>
    <row r="65" spans="1:17" x14ac:dyDescent="0.25">
      <c r="A65" s="15" t="s">
        <v>90</v>
      </c>
      <c r="B65" s="5"/>
      <c r="C65" s="5">
        <v>32343</v>
      </c>
      <c r="D65" s="5" t="s">
        <v>111</v>
      </c>
      <c r="E65" s="12"/>
      <c r="F65" s="8">
        <v>2000</v>
      </c>
      <c r="G65" s="8">
        <v>1600</v>
      </c>
      <c r="H65" s="8">
        <f t="shared" ref="H65:H107" si="1">I65*1.25</f>
        <v>2875</v>
      </c>
      <c r="I65" s="8">
        <v>2300</v>
      </c>
      <c r="J65" s="5"/>
      <c r="K65" s="5"/>
      <c r="L65" s="5" t="s">
        <v>228</v>
      </c>
      <c r="M65" s="5"/>
      <c r="N65" s="5" t="s">
        <v>208</v>
      </c>
      <c r="O65" s="5" t="s">
        <v>209</v>
      </c>
      <c r="P65" s="5"/>
      <c r="Q65" s="5" t="s">
        <v>210</v>
      </c>
    </row>
    <row r="66" spans="1:17" x14ac:dyDescent="0.25">
      <c r="A66" s="15" t="s">
        <v>91</v>
      </c>
      <c r="B66" s="5"/>
      <c r="C66" s="5">
        <v>32344</v>
      </c>
      <c r="D66" s="5" t="s">
        <v>112</v>
      </c>
      <c r="E66" s="12"/>
      <c r="F66" s="8">
        <v>4186.88</v>
      </c>
      <c r="G66" s="8">
        <v>3349.5</v>
      </c>
      <c r="H66" s="8">
        <f t="shared" si="1"/>
        <v>15250</v>
      </c>
      <c r="I66" s="8">
        <v>12200</v>
      </c>
      <c r="J66" s="5"/>
      <c r="K66" s="5"/>
      <c r="L66" s="5" t="s">
        <v>212</v>
      </c>
      <c r="M66" s="5"/>
      <c r="N66" s="5" t="s">
        <v>217</v>
      </c>
      <c r="O66" s="5"/>
      <c r="P66" s="5" t="s">
        <v>218</v>
      </c>
      <c r="Q66" s="5" t="s">
        <v>219</v>
      </c>
    </row>
    <row r="67" spans="1:17" ht="15.75" x14ac:dyDescent="0.25">
      <c r="A67" s="15" t="s">
        <v>92</v>
      </c>
      <c r="B67" s="19"/>
      <c r="C67" s="20">
        <v>3235</v>
      </c>
      <c r="D67" s="25" t="s">
        <v>113</v>
      </c>
      <c r="E67" s="22">
        <v>22100</v>
      </c>
      <c r="F67" s="24">
        <f>SUM(F68:F68)</f>
        <v>19080</v>
      </c>
      <c r="G67" s="24">
        <f>SUM(G68:G68)</f>
        <v>15264</v>
      </c>
      <c r="H67" s="24">
        <f>SUM(H68:H68)</f>
        <v>22475</v>
      </c>
      <c r="I67" s="24">
        <f>I68</f>
        <v>17980</v>
      </c>
      <c r="J67" s="19"/>
      <c r="K67" s="19"/>
      <c r="L67" s="19"/>
      <c r="M67" s="19"/>
      <c r="N67" s="19"/>
      <c r="O67" s="19"/>
      <c r="P67" s="19"/>
      <c r="Q67" s="19"/>
    </row>
    <row r="68" spans="1:17" x14ac:dyDescent="0.25">
      <c r="A68" s="15" t="s">
        <v>93</v>
      </c>
      <c r="B68" s="5"/>
      <c r="C68" s="5">
        <v>32353</v>
      </c>
      <c r="D68" s="5" t="s">
        <v>125</v>
      </c>
      <c r="E68" s="12"/>
      <c r="F68" s="8">
        <v>19080</v>
      </c>
      <c r="G68" s="8">
        <v>15264</v>
      </c>
      <c r="H68" s="8">
        <f t="shared" si="1"/>
        <v>22475</v>
      </c>
      <c r="I68" s="8">
        <v>17980</v>
      </c>
      <c r="J68" s="5"/>
      <c r="K68" s="5"/>
      <c r="L68" s="5" t="s">
        <v>228</v>
      </c>
      <c r="M68" s="5"/>
      <c r="N68" s="5" t="s">
        <v>230</v>
      </c>
      <c r="O68" s="5"/>
      <c r="P68" s="5" t="s">
        <v>220</v>
      </c>
      <c r="Q68" s="5" t="s">
        <v>210</v>
      </c>
    </row>
    <row r="69" spans="1:17" ht="15.75" x14ac:dyDescent="0.25">
      <c r="A69" s="15" t="s">
        <v>94</v>
      </c>
      <c r="B69" s="19"/>
      <c r="C69" s="20">
        <v>3236</v>
      </c>
      <c r="D69" s="25" t="s">
        <v>126</v>
      </c>
      <c r="E69" s="22">
        <v>12500</v>
      </c>
      <c r="F69" s="24">
        <f>SUM(F70:F72)</f>
        <v>15362.84</v>
      </c>
      <c r="G69" s="24">
        <f>SUM(G70:G72)</f>
        <v>12290.27</v>
      </c>
      <c r="H69" s="24">
        <f>SUM(H70:H72)</f>
        <v>17000</v>
      </c>
      <c r="I69" s="24">
        <f>SUM(I70:I72)</f>
        <v>13600</v>
      </c>
      <c r="J69" s="19"/>
      <c r="K69" s="19"/>
      <c r="L69" s="19"/>
      <c r="M69" s="19"/>
      <c r="N69" s="19"/>
      <c r="O69" s="19"/>
      <c r="P69" s="19"/>
      <c r="Q69" s="19"/>
    </row>
    <row r="70" spans="1:17" x14ac:dyDescent="0.25">
      <c r="A70" s="15" t="s">
        <v>95</v>
      </c>
      <c r="B70" s="5"/>
      <c r="C70" s="5">
        <v>32361</v>
      </c>
      <c r="D70" s="5" t="s">
        <v>127</v>
      </c>
      <c r="E70" s="12"/>
      <c r="F70" s="8">
        <v>9696</v>
      </c>
      <c r="G70" s="8">
        <v>7756.8</v>
      </c>
      <c r="H70" s="8">
        <f t="shared" si="1"/>
        <v>12500</v>
      </c>
      <c r="I70" s="8">
        <v>10000</v>
      </c>
      <c r="J70" s="5"/>
      <c r="K70" s="5"/>
      <c r="L70" s="5" t="s">
        <v>228</v>
      </c>
      <c r="M70" s="5"/>
      <c r="N70" s="5" t="s">
        <v>208</v>
      </c>
      <c r="O70" s="5" t="s">
        <v>209</v>
      </c>
      <c r="P70" s="5"/>
      <c r="Q70" s="5" t="s">
        <v>210</v>
      </c>
    </row>
    <row r="71" spans="1:17" x14ac:dyDescent="0.25">
      <c r="A71" s="15" t="s">
        <v>96</v>
      </c>
      <c r="B71" s="5"/>
      <c r="C71" s="5">
        <v>32363</v>
      </c>
      <c r="D71" s="5" t="s">
        <v>128</v>
      </c>
      <c r="E71" s="12"/>
      <c r="F71" s="8">
        <v>2108.94</v>
      </c>
      <c r="G71" s="8">
        <v>1687.15</v>
      </c>
      <c r="H71" s="8">
        <f t="shared" si="1"/>
        <v>3750</v>
      </c>
      <c r="I71" s="8">
        <v>3000</v>
      </c>
      <c r="J71" s="5"/>
      <c r="K71" s="5"/>
      <c r="L71" s="5" t="s">
        <v>228</v>
      </c>
      <c r="M71" s="5"/>
      <c r="N71" s="5" t="s">
        <v>208</v>
      </c>
      <c r="O71" s="5" t="s">
        <v>209</v>
      </c>
      <c r="P71" s="5"/>
      <c r="Q71" s="5" t="s">
        <v>210</v>
      </c>
    </row>
    <row r="72" spans="1:17" x14ac:dyDescent="0.25">
      <c r="A72" s="15" t="s">
        <v>97</v>
      </c>
      <c r="B72" s="5"/>
      <c r="C72" s="5">
        <v>32369</v>
      </c>
      <c r="D72" s="5" t="s">
        <v>129</v>
      </c>
      <c r="E72" s="12"/>
      <c r="F72" s="8">
        <v>3557.9</v>
      </c>
      <c r="G72" s="8">
        <v>2846.32</v>
      </c>
      <c r="H72" s="8">
        <f t="shared" si="1"/>
        <v>750</v>
      </c>
      <c r="I72" s="8">
        <v>600</v>
      </c>
      <c r="J72" s="5"/>
      <c r="K72" s="5"/>
      <c r="L72" s="5" t="s">
        <v>228</v>
      </c>
      <c r="M72" s="5"/>
      <c r="N72" s="5" t="s">
        <v>208</v>
      </c>
      <c r="O72" s="5" t="s">
        <v>209</v>
      </c>
      <c r="P72" s="5"/>
      <c r="Q72" s="5" t="s">
        <v>210</v>
      </c>
    </row>
    <row r="73" spans="1:17" ht="15.75" x14ac:dyDescent="0.25">
      <c r="A73" s="15" t="s">
        <v>98</v>
      </c>
      <c r="B73" s="19"/>
      <c r="C73" s="20">
        <v>3237</v>
      </c>
      <c r="D73" s="25" t="s">
        <v>130</v>
      </c>
      <c r="E73" s="22">
        <v>1500</v>
      </c>
      <c r="F73" s="24">
        <f>SUM(F74:F75)</f>
        <v>5961.59</v>
      </c>
      <c r="G73" s="24">
        <f>SUM(G74:G75)</f>
        <v>4769.2699999999995</v>
      </c>
      <c r="H73" s="24">
        <f>SUM(H74:H75)</f>
        <v>1750</v>
      </c>
      <c r="I73" s="24">
        <v>2000</v>
      </c>
      <c r="J73" s="19"/>
      <c r="K73" s="19"/>
      <c r="L73" s="19"/>
      <c r="M73" s="19"/>
      <c r="N73" s="19"/>
      <c r="O73" s="19"/>
      <c r="P73" s="19"/>
      <c r="Q73" s="19"/>
    </row>
    <row r="74" spans="1:17" x14ac:dyDescent="0.25">
      <c r="A74" s="15" t="s">
        <v>99</v>
      </c>
      <c r="B74" s="5"/>
      <c r="C74" s="5">
        <v>32371</v>
      </c>
      <c r="D74" s="5" t="s">
        <v>131</v>
      </c>
      <c r="E74" s="12"/>
      <c r="F74" s="8">
        <v>1857.59</v>
      </c>
      <c r="G74" s="8">
        <v>1486.07</v>
      </c>
      <c r="H74" s="8">
        <v>500</v>
      </c>
      <c r="I74" s="8">
        <v>1000</v>
      </c>
      <c r="J74" s="5"/>
      <c r="K74" s="5"/>
      <c r="L74" s="5" t="s">
        <v>228</v>
      </c>
      <c r="M74" s="5"/>
      <c r="N74" s="5" t="s">
        <v>208</v>
      </c>
      <c r="O74" s="5" t="s">
        <v>209</v>
      </c>
      <c r="P74" s="5"/>
      <c r="Q74" s="5" t="s">
        <v>210</v>
      </c>
    </row>
    <row r="75" spans="1:17" x14ac:dyDescent="0.25">
      <c r="A75" s="15" t="s">
        <v>100</v>
      </c>
      <c r="B75" s="5"/>
      <c r="C75" s="5">
        <v>32379</v>
      </c>
      <c r="D75" s="5" t="s">
        <v>132</v>
      </c>
      <c r="E75" s="12"/>
      <c r="F75" s="8">
        <v>4104</v>
      </c>
      <c r="G75" s="8">
        <v>3283.2</v>
      </c>
      <c r="H75" s="8">
        <f t="shared" si="1"/>
        <v>1250</v>
      </c>
      <c r="I75" s="8">
        <v>1000</v>
      </c>
      <c r="J75" s="5"/>
      <c r="K75" s="5"/>
      <c r="L75" s="5" t="s">
        <v>228</v>
      </c>
      <c r="M75" s="5"/>
      <c r="N75" s="5" t="s">
        <v>208</v>
      </c>
      <c r="O75" s="5" t="s">
        <v>209</v>
      </c>
      <c r="P75" s="5"/>
      <c r="Q75" s="5" t="s">
        <v>210</v>
      </c>
    </row>
    <row r="76" spans="1:17" ht="15.75" x14ac:dyDescent="0.25">
      <c r="A76" s="15" t="s">
        <v>101</v>
      </c>
      <c r="B76" s="19"/>
      <c r="C76" s="20">
        <v>3238</v>
      </c>
      <c r="D76" s="25" t="s">
        <v>133</v>
      </c>
      <c r="E76" s="22">
        <v>32569</v>
      </c>
      <c r="F76" s="24">
        <f>SUM(F77)</f>
        <v>35402.879999999997</v>
      </c>
      <c r="G76" s="24">
        <f>SUM(G77)</f>
        <v>28322.3</v>
      </c>
      <c r="H76" s="24">
        <f>H77</f>
        <v>52569</v>
      </c>
      <c r="I76" s="24">
        <f>I77</f>
        <v>42055.199999999997</v>
      </c>
      <c r="J76" s="19"/>
      <c r="K76" s="19"/>
      <c r="L76" s="19"/>
      <c r="M76" s="19"/>
      <c r="N76" s="19"/>
      <c r="O76" s="19"/>
      <c r="P76" s="19"/>
      <c r="Q76" s="19"/>
    </row>
    <row r="77" spans="1:17" x14ac:dyDescent="0.25">
      <c r="A77" s="15" t="s">
        <v>102</v>
      </c>
      <c r="B77" s="5"/>
      <c r="C77" s="5">
        <v>32389</v>
      </c>
      <c r="D77" s="5" t="s">
        <v>134</v>
      </c>
      <c r="E77" s="12"/>
      <c r="F77" s="8">
        <v>35402.879999999997</v>
      </c>
      <c r="G77" s="8">
        <v>28322.3</v>
      </c>
      <c r="H77" s="8">
        <f t="shared" si="1"/>
        <v>52569</v>
      </c>
      <c r="I77" s="8">
        <v>42055.199999999997</v>
      </c>
      <c r="J77" s="5"/>
      <c r="K77" s="5"/>
      <c r="L77" s="5" t="s">
        <v>228</v>
      </c>
      <c r="M77" s="5"/>
      <c r="N77" s="5" t="s">
        <v>230</v>
      </c>
      <c r="O77" s="5"/>
      <c r="P77" s="5" t="s">
        <v>218</v>
      </c>
      <c r="Q77" s="5" t="s">
        <v>210</v>
      </c>
    </row>
    <row r="78" spans="1:17" ht="15.75" x14ac:dyDescent="0.25">
      <c r="A78" s="15" t="s">
        <v>103</v>
      </c>
      <c r="B78" s="19"/>
      <c r="C78" s="20">
        <v>3239</v>
      </c>
      <c r="D78" s="25" t="s">
        <v>152</v>
      </c>
      <c r="E78" s="22">
        <v>13000</v>
      </c>
      <c r="F78" s="24">
        <f>SUM(F79:F80)</f>
        <v>15721.88</v>
      </c>
      <c r="G78" s="24">
        <f>SUM(G79:G80)</f>
        <v>12177.5</v>
      </c>
      <c r="H78" s="24">
        <f>H79+H80</f>
        <v>10000</v>
      </c>
      <c r="I78" s="24">
        <f>SUM(I79:I80)</f>
        <v>8000</v>
      </c>
      <c r="J78" s="19"/>
      <c r="K78" s="19"/>
      <c r="L78" s="19"/>
      <c r="M78" s="19"/>
      <c r="N78" s="19"/>
      <c r="O78" s="19"/>
      <c r="P78" s="19"/>
      <c r="Q78" s="19"/>
    </row>
    <row r="79" spans="1:17" x14ac:dyDescent="0.25">
      <c r="A79" s="15" t="s">
        <v>135</v>
      </c>
      <c r="B79" s="5"/>
      <c r="C79" s="5">
        <v>32391</v>
      </c>
      <c r="D79" s="5" t="s">
        <v>153</v>
      </c>
      <c r="E79" s="12"/>
      <c r="F79" s="8">
        <v>14644.38</v>
      </c>
      <c r="G79" s="8">
        <v>11315.5</v>
      </c>
      <c r="H79" s="8">
        <f t="shared" si="1"/>
        <v>8500</v>
      </c>
      <c r="I79" s="8">
        <v>6800</v>
      </c>
      <c r="J79" s="5"/>
      <c r="K79" s="5"/>
      <c r="L79" s="5" t="s">
        <v>228</v>
      </c>
      <c r="M79" s="5"/>
      <c r="N79" s="5" t="s">
        <v>208</v>
      </c>
      <c r="O79" s="5" t="s">
        <v>209</v>
      </c>
      <c r="P79" s="5"/>
      <c r="Q79" s="5" t="s">
        <v>210</v>
      </c>
    </row>
    <row r="80" spans="1:17" x14ac:dyDescent="0.25">
      <c r="A80" s="15" t="s">
        <v>136</v>
      </c>
      <c r="B80" s="5"/>
      <c r="C80" s="5">
        <v>32399</v>
      </c>
      <c r="D80" s="5" t="s">
        <v>154</v>
      </c>
      <c r="E80" s="12"/>
      <c r="F80" s="8">
        <v>1077.5</v>
      </c>
      <c r="G80" s="8">
        <v>862</v>
      </c>
      <c r="H80" s="8">
        <f t="shared" si="1"/>
        <v>1500</v>
      </c>
      <c r="I80" s="8">
        <v>1200</v>
      </c>
      <c r="J80" s="5"/>
      <c r="K80" s="5"/>
      <c r="L80" s="5" t="s">
        <v>228</v>
      </c>
      <c r="M80" s="5"/>
      <c r="N80" s="5" t="s">
        <v>208</v>
      </c>
      <c r="O80" s="5" t="s">
        <v>209</v>
      </c>
      <c r="P80" s="5"/>
      <c r="Q80" s="5" t="s">
        <v>210</v>
      </c>
    </row>
    <row r="81" spans="1:17" ht="18.75" x14ac:dyDescent="0.3">
      <c r="A81" s="15" t="s">
        <v>137</v>
      </c>
      <c r="B81" s="15"/>
      <c r="C81" s="27">
        <v>329</v>
      </c>
      <c r="D81" s="29" t="s">
        <v>155</v>
      </c>
      <c r="E81" s="30"/>
      <c r="F81" s="16"/>
      <c r="G81" s="16"/>
      <c r="H81" s="16"/>
      <c r="I81" s="16"/>
      <c r="J81" s="15"/>
      <c r="K81" s="15"/>
      <c r="L81" s="15"/>
      <c r="M81" s="15"/>
      <c r="N81" s="15"/>
      <c r="O81" s="15"/>
      <c r="P81" s="15"/>
      <c r="Q81" s="15"/>
    </row>
    <row r="82" spans="1:17" ht="15.75" x14ac:dyDescent="0.25">
      <c r="A82" s="15" t="s">
        <v>138</v>
      </c>
      <c r="B82" s="19"/>
      <c r="C82" s="20">
        <v>3292</v>
      </c>
      <c r="D82" s="25" t="s">
        <v>156</v>
      </c>
      <c r="E82" s="22">
        <v>9500</v>
      </c>
      <c r="F82" s="24">
        <f>SUM(F83)</f>
        <v>8455.39</v>
      </c>
      <c r="G82" s="24">
        <f>SUM(G83)</f>
        <v>6764.31</v>
      </c>
      <c r="H82" s="24">
        <f>H83</f>
        <v>9500</v>
      </c>
      <c r="I82" s="24">
        <f>I83</f>
        <v>7600</v>
      </c>
      <c r="J82" s="19"/>
      <c r="K82" s="19"/>
      <c r="L82" s="19"/>
      <c r="M82" s="19"/>
      <c r="N82" s="19"/>
      <c r="O82" s="19"/>
      <c r="P82" s="19"/>
      <c r="Q82" s="19"/>
    </row>
    <row r="83" spans="1:17" x14ac:dyDescent="0.25">
      <c r="A83" s="15" t="s">
        <v>139</v>
      </c>
      <c r="B83" s="5"/>
      <c r="C83" s="5">
        <v>32922</v>
      </c>
      <c r="D83" s="5" t="s">
        <v>157</v>
      </c>
      <c r="E83" s="12"/>
      <c r="F83" s="8">
        <v>8455.39</v>
      </c>
      <c r="G83" s="8">
        <v>6764.31</v>
      </c>
      <c r="H83" s="8">
        <f t="shared" si="1"/>
        <v>9500</v>
      </c>
      <c r="I83" s="8">
        <v>7600</v>
      </c>
      <c r="J83" s="5"/>
      <c r="K83" s="5"/>
      <c r="L83" s="5" t="s">
        <v>228</v>
      </c>
      <c r="M83" s="5"/>
      <c r="N83" s="5" t="s">
        <v>230</v>
      </c>
      <c r="O83" s="5"/>
      <c r="P83" s="5" t="s">
        <v>218</v>
      </c>
      <c r="Q83" s="5" t="s">
        <v>210</v>
      </c>
    </row>
    <row r="84" spans="1:17" ht="15.75" x14ac:dyDescent="0.25">
      <c r="A84" s="15" t="s">
        <v>140</v>
      </c>
      <c r="B84" s="19"/>
      <c r="C84" s="20">
        <v>3293</v>
      </c>
      <c r="D84" s="25" t="s">
        <v>158</v>
      </c>
      <c r="E84" s="22">
        <v>7000</v>
      </c>
      <c r="F84" s="24">
        <f>SUM(F85)</f>
        <v>8937.39</v>
      </c>
      <c r="G84" s="24">
        <f>SUM(G85)</f>
        <v>7149.91</v>
      </c>
      <c r="H84" s="24">
        <f>H85</f>
        <v>7000</v>
      </c>
      <c r="I84" s="24">
        <f>I85</f>
        <v>5600</v>
      </c>
      <c r="J84" s="19"/>
      <c r="K84" s="19"/>
      <c r="L84" s="19"/>
      <c r="M84" s="19"/>
      <c r="N84" s="19"/>
      <c r="O84" s="19"/>
      <c r="P84" s="19"/>
      <c r="Q84" s="19"/>
    </row>
    <row r="85" spans="1:17" x14ac:dyDescent="0.25">
      <c r="A85" s="15" t="s">
        <v>141</v>
      </c>
      <c r="B85" s="5"/>
      <c r="C85" s="5">
        <v>32931</v>
      </c>
      <c r="D85" s="5" t="s">
        <v>158</v>
      </c>
      <c r="E85" s="12"/>
      <c r="F85" s="10">
        <v>8937.39</v>
      </c>
      <c r="G85" s="8">
        <v>7149.91</v>
      </c>
      <c r="H85" s="8">
        <f t="shared" si="1"/>
        <v>7000</v>
      </c>
      <c r="I85" s="8">
        <v>5600</v>
      </c>
      <c r="J85" s="5"/>
      <c r="K85" s="5"/>
      <c r="L85" s="5" t="s">
        <v>228</v>
      </c>
      <c r="M85" s="5"/>
      <c r="N85" s="5" t="s">
        <v>208</v>
      </c>
      <c r="O85" s="5" t="s">
        <v>209</v>
      </c>
      <c r="P85" s="5"/>
      <c r="Q85" s="5" t="s">
        <v>210</v>
      </c>
    </row>
    <row r="86" spans="1:17" ht="15.75" x14ac:dyDescent="0.25">
      <c r="A86" s="15" t="s">
        <v>142</v>
      </c>
      <c r="B86" s="19"/>
      <c r="C86" s="20">
        <v>3294</v>
      </c>
      <c r="D86" s="25" t="s">
        <v>159</v>
      </c>
      <c r="E86" s="22">
        <v>1400</v>
      </c>
      <c r="F86" s="24">
        <f>SUM(F87)</f>
        <v>50</v>
      </c>
      <c r="G86" s="24">
        <f>SUM(G87)</f>
        <v>40</v>
      </c>
      <c r="H86" s="24">
        <f>H87</f>
        <v>1400</v>
      </c>
      <c r="I86" s="24">
        <f>I87</f>
        <v>1120</v>
      </c>
      <c r="J86" s="19"/>
      <c r="K86" s="19"/>
      <c r="L86" s="19"/>
      <c r="M86" s="19"/>
      <c r="N86" s="19"/>
      <c r="O86" s="19"/>
      <c r="P86" s="19"/>
      <c r="Q86" s="19"/>
    </row>
    <row r="87" spans="1:17" x14ac:dyDescent="0.25">
      <c r="A87" s="15" t="s">
        <v>143</v>
      </c>
      <c r="B87" s="5"/>
      <c r="C87" s="5">
        <v>32941</v>
      </c>
      <c r="D87" s="5" t="s">
        <v>160</v>
      </c>
      <c r="E87" s="12"/>
      <c r="F87" s="8">
        <v>50</v>
      </c>
      <c r="G87" s="8">
        <v>40</v>
      </c>
      <c r="H87" s="8">
        <f t="shared" si="1"/>
        <v>1400</v>
      </c>
      <c r="I87" s="8">
        <v>1120</v>
      </c>
      <c r="J87" s="5"/>
      <c r="K87" s="5"/>
      <c r="L87" s="5" t="s">
        <v>228</v>
      </c>
      <c r="M87" s="5"/>
      <c r="N87" s="5" t="s">
        <v>208</v>
      </c>
      <c r="O87" s="5" t="s">
        <v>209</v>
      </c>
      <c r="P87" s="5"/>
      <c r="Q87" s="5" t="s">
        <v>210</v>
      </c>
    </row>
    <row r="88" spans="1:17" ht="15.75" x14ac:dyDescent="0.25">
      <c r="A88" s="15" t="s">
        <v>144</v>
      </c>
      <c r="B88" s="19"/>
      <c r="C88" s="20">
        <v>3295</v>
      </c>
      <c r="D88" s="25" t="s">
        <v>162</v>
      </c>
      <c r="E88" s="22">
        <v>2500</v>
      </c>
      <c r="F88" s="24">
        <f>SUM(F89:F89)</f>
        <v>800</v>
      </c>
      <c r="G88" s="24">
        <f>SUM(G89:G89)</f>
        <v>640</v>
      </c>
      <c r="H88" s="24">
        <f>H89</f>
        <v>2500</v>
      </c>
      <c r="I88" s="24">
        <f>I89</f>
        <v>2000</v>
      </c>
      <c r="J88" s="19"/>
      <c r="K88" s="19"/>
      <c r="L88" s="19"/>
      <c r="M88" s="19"/>
      <c r="N88" s="19"/>
      <c r="O88" s="19"/>
      <c r="P88" s="19"/>
      <c r="Q88" s="19"/>
    </row>
    <row r="89" spans="1:17" x14ac:dyDescent="0.25">
      <c r="A89" s="15" t="s">
        <v>145</v>
      </c>
      <c r="B89" s="5"/>
      <c r="C89" s="5">
        <v>32952</v>
      </c>
      <c r="D89" s="5" t="s">
        <v>161</v>
      </c>
      <c r="E89" s="12"/>
      <c r="F89" s="8">
        <v>800</v>
      </c>
      <c r="G89" s="8">
        <v>640</v>
      </c>
      <c r="H89" s="8">
        <f t="shared" si="1"/>
        <v>2500</v>
      </c>
      <c r="I89" s="8">
        <v>2000</v>
      </c>
      <c r="J89" s="5"/>
      <c r="K89" s="5"/>
      <c r="L89" s="5" t="s">
        <v>212</v>
      </c>
      <c r="M89" s="5"/>
      <c r="N89" s="5"/>
      <c r="O89" s="5"/>
      <c r="P89" s="5"/>
      <c r="Q89" s="5"/>
    </row>
    <row r="90" spans="1:17" ht="15.75" x14ac:dyDescent="0.25">
      <c r="A90" s="15" t="s">
        <v>146</v>
      </c>
      <c r="B90" s="19"/>
      <c r="C90" s="20">
        <v>3299</v>
      </c>
      <c r="D90" s="25" t="s">
        <v>163</v>
      </c>
      <c r="E90" s="22">
        <v>142000</v>
      </c>
      <c r="F90" s="24">
        <f>SUM(F91:F92)</f>
        <v>145287</v>
      </c>
      <c r="G90" s="24">
        <f>SUM(G91:G92)</f>
        <v>116229.6</v>
      </c>
      <c r="H90" s="24">
        <f>H91+H92</f>
        <v>142000</v>
      </c>
      <c r="I90" s="24">
        <f>SUM(I91:I92)</f>
        <v>113600</v>
      </c>
      <c r="J90" s="19"/>
      <c r="K90" s="19"/>
      <c r="L90" s="19"/>
      <c r="M90" s="19"/>
      <c r="N90" s="19"/>
      <c r="O90" s="19"/>
      <c r="P90" s="19"/>
      <c r="Q90" s="19"/>
    </row>
    <row r="91" spans="1:17" x14ac:dyDescent="0.25">
      <c r="A91" s="15" t="s">
        <v>147</v>
      </c>
      <c r="B91" s="5"/>
      <c r="C91" s="5">
        <v>329993</v>
      </c>
      <c r="D91" s="5" t="s">
        <v>164</v>
      </c>
      <c r="E91" s="12"/>
      <c r="F91" s="8">
        <v>41775</v>
      </c>
      <c r="G91" s="8">
        <v>33420</v>
      </c>
      <c r="H91" s="8">
        <f t="shared" si="1"/>
        <v>49125</v>
      </c>
      <c r="I91" s="8">
        <v>39300</v>
      </c>
      <c r="J91" s="5"/>
      <c r="K91" s="5"/>
      <c r="L91" s="5" t="s">
        <v>228</v>
      </c>
      <c r="M91" s="5"/>
      <c r="N91" s="5" t="s">
        <v>230</v>
      </c>
      <c r="O91" s="5"/>
      <c r="P91" s="5" t="s">
        <v>218</v>
      </c>
      <c r="Q91" s="5" t="s">
        <v>210</v>
      </c>
    </row>
    <row r="92" spans="1:17" x14ac:dyDescent="0.25">
      <c r="A92" s="15" t="s">
        <v>148</v>
      </c>
      <c r="B92" s="5"/>
      <c r="C92" s="5">
        <v>329994</v>
      </c>
      <c r="D92" s="5" t="s">
        <v>165</v>
      </c>
      <c r="E92" s="12"/>
      <c r="F92" s="8">
        <v>103512</v>
      </c>
      <c r="G92" s="8">
        <v>82809.600000000006</v>
      </c>
      <c r="H92" s="8">
        <f t="shared" si="1"/>
        <v>92875</v>
      </c>
      <c r="I92" s="8">
        <v>74300</v>
      </c>
      <c r="J92" s="5"/>
      <c r="K92" s="5"/>
      <c r="L92" s="5" t="s">
        <v>228</v>
      </c>
      <c r="M92" s="5"/>
      <c r="N92" s="5" t="s">
        <v>230</v>
      </c>
      <c r="O92" s="5"/>
      <c r="P92" s="5" t="s">
        <v>218</v>
      </c>
      <c r="Q92" s="5" t="s">
        <v>210</v>
      </c>
    </row>
    <row r="93" spans="1:17" ht="18.75" x14ac:dyDescent="0.3">
      <c r="A93" s="15" t="s">
        <v>149</v>
      </c>
      <c r="B93" s="15"/>
      <c r="C93" s="27">
        <v>343</v>
      </c>
      <c r="D93" s="29" t="s">
        <v>179</v>
      </c>
      <c r="E93" s="30"/>
      <c r="F93" s="16"/>
      <c r="G93" s="16"/>
      <c r="H93" s="16"/>
      <c r="I93" s="16"/>
      <c r="J93" s="15"/>
      <c r="K93" s="15"/>
      <c r="L93" s="15"/>
      <c r="M93" s="15"/>
      <c r="N93" s="15"/>
      <c r="O93" s="15"/>
      <c r="P93" s="15"/>
      <c r="Q93" s="15"/>
    </row>
    <row r="94" spans="1:17" ht="15.75" x14ac:dyDescent="0.25">
      <c r="A94" s="15" t="s">
        <v>150</v>
      </c>
      <c r="B94" s="19"/>
      <c r="C94" s="20">
        <v>3431</v>
      </c>
      <c r="D94" s="25" t="s">
        <v>178</v>
      </c>
      <c r="E94" s="22">
        <v>3000</v>
      </c>
      <c r="F94" s="24">
        <f>SUM(F95:F96)</f>
        <v>5747.33</v>
      </c>
      <c r="G94" s="24">
        <f>SUM(G95:G96)</f>
        <v>4597.8600000000006</v>
      </c>
      <c r="H94" s="24">
        <f>H95+H96</f>
        <v>6000</v>
      </c>
      <c r="I94" s="24">
        <v>5400</v>
      </c>
      <c r="J94" s="19"/>
      <c r="K94" s="19"/>
      <c r="L94" s="19"/>
      <c r="M94" s="19"/>
      <c r="N94" s="19"/>
      <c r="O94" s="19"/>
      <c r="P94" s="19"/>
      <c r="Q94" s="19"/>
    </row>
    <row r="95" spans="1:17" x14ac:dyDescent="0.25">
      <c r="A95" s="15" t="s">
        <v>151</v>
      </c>
      <c r="B95" s="5"/>
      <c r="C95" s="5">
        <v>34311</v>
      </c>
      <c r="D95" s="5" t="s">
        <v>180</v>
      </c>
      <c r="E95" s="12"/>
      <c r="F95" s="8">
        <v>2110.44</v>
      </c>
      <c r="G95" s="8">
        <v>1688.35</v>
      </c>
      <c r="H95" s="8">
        <f t="shared" si="1"/>
        <v>2500</v>
      </c>
      <c r="I95" s="8">
        <v>2000</v>
      </c>
      <c r="J95" s="5"/>
      <c r="K95" s="5"/>
      <c r="L95" s="5" t="s">
        <v>228</v>
      </c>
      <c r="M95" s="5"/>
      <c r="N95" s="5" t="s">
        <v>230</v>
      </c>
      <c r="O95" s="5"/>
      <c r="P95" s="5" t="s">
        <v>221</v>
      </c>
      <c r="Q95" s="5" t="s">
        <v>210</v>
      </c>
    </row>
    <row r="96" spans="1:17" x14ac:dyDescent="0.25">
      <c r="A96" s="15" t="s">
        <v>166</v>
      </c>
      <c r="B96" s="5"/>
      <c r="C96" s="5">
        <v>34312</v>
      </c>
      <c r="D96" s="5" t="s">
        <v>181</v>
      </c>
      <c r="E96" s="12"/>
      <c r="F96" s="8">
        <v>3636.89</v>
      </c>
      <c r="G96" s="8">
        <v>2909.51</v>
      </c>
      <c r="H96" s="8">
        <f t="shared" si="1"/>
        <v>3500</v>
      </c>
      <c r="I96" s="8">
        <v>2800</v>
      </c>
      <c r="J96" s="5"/>
      <c r="K96" s="5"/>
      <c r="L96" s="5" t="s">
        <v>228</v>
      </c>
      <c r="M96" s="5"/>
      <c r="N96" s="5" t="s">
        <v>230</v>
      </c>
      <c r="O96" s="5"/>
      <c r="P96" s="5" t="s">
        <v>221</v>
      </c>
      <c r="Q96" s="5" t="s">
        <v>210</v>
      </c>
    </row>
    <row r="97" spans="1:17" ht="18.75" x14ac:dyDescent="0.3">
      <c r="A97" s="15" t="s">
        <v>167</v>
      </c>
      <c r="B97" s="15"/>
      <c r="C97" s="27">
        <v>422</v>
      </c>
      <c r="D97" s="29" t="s">
        <v>182</v>
      </c>
      <c r="E97" s="30"/>
      <c r="F97" s="16"/>
      <c r="G97" s="16"/>
      <c r="H97" s="16"/>
      <c r="I97" s="16"/>
      <c r="J97" s="15"/>
      <c r="K97" s="15"/>
      <c r="L97" s="15"/>
      <c r="M97" s="15"/>
      <c r="N97" s="15"/>
      <c r="O97" s="15"/>
      <c r="P97" s="15"/>
      <c r="Q97" s="15"/>
    </row>
    <row r="98" spans="1:17" ht="15.75" x14ac:dyDescent="0.25">
      <c r="A98" s="15" t="s">
        <v>168</v>
      </c>
      <c r="B98" s="19"/>
      <c r="C98" s="20">
        <v>4221</v>
      </c>
      <c r="D98" s="25" t="s">
        <v>183</v>
      </c>
      <c r="E98" s="22">
        <v>15000</v>
      </c>
      <c r="F98" s="24">
        <f>SUM(F99:F101)</f>
        <v>33885.409999999996</v>
      </c>
      <c r="G98" s="24">
        <f>SUM(G99:G101)</f>
        <v>27108.319999999996</v>
      </c>
      <c r="H98" s="24">
        <f>H99+H100+H101</f>
        <v>15000</v>
      </c>
      <c r="I98" s="24">
        <f>SUM(I99:I101)</f>
        <v>12000</v>
      </c>
      <c r="J98" s="19"/>
      <c r="K98" s="19"/>
      <c r="L98" s="19"/>
      <c r="M98" s="19"/>
      <c r="N98" s="19"/>
      <c r="O98" s="19"/>
      <c r="P98" s="19"/>
      <c r="Q98" s="19"/>
    </row>
    <row r="99" spans="1:17" x14ac:dyDescent="0.25">
      <c r="A99" s="15" t="s">
        <v>169</v>
      </c>
      <c r="B99" s="5"/>
      <c r="C99" s="5">
        <v>42211</v>
      </c>
      <c r="D99" s="5" t="s">
        <v>184</v>
      </c>
      <c r="E99" s="12"/>
      <c r="F99" s="8">
        <v>20138.73</v>
      </c>
      <c r="G99" s="8">
        <v>16110.98</v>
      </c>
      <c r="H99" s="8">
        <f t="shared" si="1"/>
        <v>8375</v>
      </c>
      <c r="I99" s="8">
        <v>6700</v>
      </c>
      <c r="J99" s="5"/>
      <c r="K99" s="5"/>
      <c r="L99" s="5" t="s">
        <v>228</v>
      </c>
      <c r="M99" s="5"/>
      <c r="N99" s="5" t="s">
        <v>208</v>
      </c>
      <c r="O99" s="5" t="s">
        <v>209</v>
      </c>
      <c r="P99" s="5"/>
      <c r="Q99" s="5" t="s">
        <v>210</v>
      </c>
    </row>
    <row r="100" spans="1:17" x14ac:dyDescent="0.25">
      <c r="A100" s="15" t="s">
        <v>170</v>
      </c>
      <c r="B100" s="5"/>
      <c r="C100" s="5">
        <v>42212</v>
      </c>
      <c r="D100" s="5" t="s">
        <v>185</v>
      </c>
      <c r="E100" s="12"/>
      <c r="F100" s="8">
        <v>13346.75</v>
      </c>
      <c r="G100" s="8">
        <v>10677.4</v>
      </c>
      <c r="H100" s="8">
        <f t="shared" si="1"/>
        <v>6125</v>
      </c>
      <c r="I100" s="8">
        <v>4900</v>
      </c>
      <c r="J100" s="5"/>
      <c r="K100" s="5"/>
      <c r="L100" s="5" t="s">
        <v>228</v>
      </c>
      <c r="M100" s="5"/>
      <c r="N100" s="5" t="s">
        <v>208</v>
      </c>
      <c r="O100" s="5" t="s">
        <v>209</v>
      </c>
      <c r="P100" s="5"/>
      <c r="Q100" s="5" t="s">
        <v>210</v>
      </c>
    </row>
    <row r="101" spans="1:17" x14ac:dyDescent="0.25">
      <c r="A101" s="15" t="s">
        <v>171</v>
      </c>
      <c r="B101" s="5"/>
      <c r="C101" s="5">
        <v>42219</v>
      </c>
      <c r="D101" s="5" t="s">
        <v>186</v>
      </c>
      <c r="E101" s="12"/>
      <c r="F101" s="8">
        <v>399.93</v>
      </c>
      <c r="G101" s="8">
        <v>319.94</v>
      </c>
      <c r="H101" s="8">
        <f t="shared" si="1"/>
        <v>500</v>
      </c>
      <c r="I101" s="8">
        <v>400</v>
      </c>
      <c r="J101" s="5"/>
      <c r="K101" s="5"/>
      <c r="L101" s="5" t="s">
        <v>228</v>
      </c>
      <c r="M101" s="5"/>
      <c r="N101" s="5" t="s">
        <v>208</v>
      </c>
      <c r="O101" s="5" t="s">
        <v>209</v>
      </c>
      <c r="P101" s="5"/>
      <c r="Q101" s="5" t="s">
        <v>210</v>
      </c>
    </row>
    <row r="102" spans="1:17" ht="15.75" x14ac:dyDescent="0.25">
      <c r="A102" s="15" t="s">
        <v>172</v>
      </c>
      <c r="B102" s="19"/>
      <c r="C102" s="20">
        <v>4227</v>
      </c>
      <c r="D102" s="25" t="s">
        <v>187</v>
      </c>
      <c r="E102" s="22">
        <v>10000</v>
      </c>
      <c r="F102" s="24">
        <f>SUM(F103:F104)</f>
        <v>61411.509999999995</v>
      </c>
      <c r="G102" s="24">
        <f>SUM(G103:G104)</f>
        <v>49129.2</v>
      </c>
      <c r="H102" s="24">
        <f>H103+H104</f>
        <v>10000</v>
      </c>
      <c r="I102" s="24">
        <f>SUM(I103:I104)</f>
        <v>8000</v>
      </c>
      <c r="J102" s="19"/>
      <c r="K102" s="19"/>
      <c r="L102" s="19"/>
      <c r="M102" s="19"/>
      <c r="N102" s="19"/>
      <c r="O102" s="19"/>
      <c r="P102" s="19"/>
      <c r="Q102" s="19"/>
    </row>
    <row r="103" spans="1:17" x14ac:dyDescent="0.25">
      <c r="A103" s="15" t="s">
        <v>173</v>
      </c>
      <c r="B103" s="5"/>
      <c r="C103" s="5">
        <v>42271</v>
      </c>
      <c r="D103" s="5" t="s">
        <v>188</v>
      </c>
      <c r="E103" s="12"/>
      <c r="F103" s="8">
        <v>36180.129999999997</v>
      </c>
      <c r="G103" s="8">
        <v>28944.1</v>
      </c>
      <c r="H103" s="8">
        <f t="shared" si="1"/>
        <v>6250</v>
      </c>
      <c r="I103" s="8">
        <v>5000</v>
      </c>
      <c r="J103" s="5"/>
      <c r="K103" s="5"/>
      <c r="L103" s="5" t="s">
        <v>228</v>
      </c>
      <c r="M103" s="5"/>
      <c r="N103" s="5" t="s">
        <v>208</v>
      </c>
      <c r="O103" s="5" t="s">
        <v>209</v>
      </c>
      <c r="P103" s="5"/>
      <c r="Q103" s="5" t="s">
        <v>210</v>
      </c>
    </row>
    <row r="104" spans="1:17" x14ac:dyDescent="0.25">
      <c r="A104" s="15" t="s">
        <v>174</v>
      </c>
      <c r="B104" s="5"/>
      <c r="C104" s="5">
        <v>42273</v>
      </c>
      <c r="D104" s="5" t="s">
        <v>189</v>
      </c>
      <c r="E104" s="12"/>
      <c r="F104" s="8">
        <v>25231.38</v>
      </c>
      <c r="G104" s="8">
        <v>20185.099999999999</v>
      </c>
      <c r="H104" s="8">
        <f t="shared" si="1"/>
        <v>3750</v>
      </c>
      <c r="I104" s="8">
        <v>3000</v>
      </c>
      <c r="J104" s="5"/>
      <c r="K104" s="5"/>
      <c r="L104" s="5" t="s">
        <v>228</v>
      </c>
      <c r="M104" s="5"/>
      <c r="N104" s="5" t="s">
        <v>208</v>
      </c>
      <c r="O104" s="5" t="s">
        <v>209</v>
      </c>
      <c r="P104" s="5"/>
      <c r="Q104" s="5" t="s">
        <v>210</v>
      </c>
    </row>
    <row r="105" spans="1:17" ht="18.75" x14ac:dyDescent="0.3">
      <c r="A105" s="15" t="s">
        <v>175</v>
      </c>
      <c r="B105" s="15"/>
      <c r="C105" s="27">
        <v>424</v>
      </c>
      <c r="D105" s="29" t="s">
        <v>190</v>
      </c>
      <c r="E105" s="30"/>
      <c r="F105" s="16"/>
      <c r="G105" s="16"/>
      <c r="H105" s="16"/>
      <c r="I105" s="16"/>
      <c r="J105" s="15"/>
      <c r="K105" s="15"/>
      <c r="L105" s="15"/>
      <c r="M105" s="15"/>
      <c r="N105" s="15"/>
      <c r="O105" s="15"/>
      <c r="P105" s="15"/>
      <c r="Q105" s="15"/>
    </row>
    <row r="106" spans="1:17" ht="15.75" x14ac:dyDescent="0.25">
      <c r="A106" s="15" t="s">
        <v>176</v>
      </c>
      <c r="B106" s="19"/>
      <c r="C106" s="20">
        <v>4241</v>
      </c>
      <c r="D106" s="25" t="s">
        <v>191</v>
      </c>
      <c r="E106" s="22">
        <v>10400</v>
      </c>
      <c r="F106" s="24">
        <f>SUM(F107)</f>
        <v>26866.44</v>
      </c>
      <c r="G106" s="24">
        <f>SUM(G107)</f>
        <v>21493.15</v>
      </c>
      <c r="H106" s="24">
        <f>H107</f>
        <v>10400</v>
      </c>
      <c r="I106" s="24">
        <f>I107</f>
        <v>8320</v>
      </c>
      <c r="J106" s="19"/>
      <c r="K106" s="19"/>
      <c r="L106" s="19"/>
      <c r="M106" s="19"/>
      <c r="N106" s="19"/>
      <c r="O106" s="19"/>
      <c r="P106" s="19"/>
      <c r="Q106" s="19"/>
    </row>
    <row r="107" spans="1:17" x14ac:dyDescent="0.25">
      <c r="A107" s="15" t="s">
        <v>177</v>
      </c>
      <c r="B107" s="5"/>
      <c r="C107" s="5">
        <v>42411</v>
      </c>
      <c r="D107" s="5" t="s">
        <v>191</v>
      </c>
      <c r="E107" s="12"/>
      <c r="F107" s="8">
        <v>26866.44</v>
      </c>
      <c r="G107" s="8">
        <v>21493.15</v>
      </c>
      <c r="H107" s="8">
        <f t="shared" si="1"/>
        <v>10400</v>
      </c>
      <c r="I107" s="8">
        <v>8320</v>
      </c>
      <c r="J107" s="5"/>
      <c r="K107" s="5"/>
      <c r="L107" s="5" t="s">
        <v>229</v>
      </c>
      <c r="M107" s="5"/>
      <c r="N107" s="5" t="s">
        <v>208</v>
      </c>
      <c r="O107" s="5" t="s">
        <v>209</v>
      </c>
      <c r="P107" s="5"/>
      <c r="Q107" s="5" t="s">
        <v>210</v>
      </c>
    </row>
    <row r="108" spans="1:17" x14ac:dyDescent="0.25">
      <c r="D108" t="s">
        <v>223</v>
      </c>
      <c r="O108" t="s">
        <v>224</v>
      </c>
      <c r="P108" t="s">
        <v>225</v>
      </c>
    </row>
  </sheetData>
  <mergeCells count="2">
    <mergeCell ref="A7:Q7"/>
    <mergeCell ref="A9:Q9"/>
  </mergeCells>
  <pageMargins left="0.7" right="0.7" top="0.75" bottom="0.75" header="0.3" footer="0.3"/>
  <pageSetup paperSize="9" scale="57" fitToHeight="0" orientation="landscape" r:id="rId1"/>
  <ignoredErrors>
    <ignoredError sqref="H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2018-01-22T09:52:02Z</dcterms:modified>
</cp:coreProperties>
</file>