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OneDrive - CARNET\RIF\RIF\2023\financijski plan za 2024\FP 2024.+2025+2026\"/>
    </mc:Choice>
  </mc:AlternateContent>
  <bookViews>
    <workbookView xWindow="0" yWindow="0" windowWidth="28800" windowHeight="13020" firstSheet="1" activeTab="5"/>
  </bookViews>
  <sheets>
    <sheet name="SAŽETAK" sheetId="1" r:id="rId1"/>
    <sheet name="RAČUN PRIHODA I RASHODA PO EK. " sheetId="3" r:id="rId2"/>
    <sheet name="RAČUN PRIHODA I RASHODA PO IZV" sheetId="9" r:id="rId3"/>
    <sheet name="Rashodi prema funkcijskoj kl" sheetId="5" r:id="rId4"/>
    <sheet name="Račun financiranja" sheetId="6" r:id="rId5"/>
    <sheet name="POSEBNI DIO" sheetId="7" r:id="rId6"/>
    <sheet name="-plavom bojom-2.razina" sheetId="8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3" l="1"/>
  <c r="N15" i="7"/>
  <c r="C13" i="5" l="1"/>
  <c r="D13" i="5"/>
  <c r="E13" i="5"/>
  <c r="F13" i="5"/>
  <c r="B13" i="5"/>
  <c r="C12" i="5"/>
  <c r="D12" i="5"/>
  <c r="E12" i="5"/>
  <c r="F12" i="5"/>
  <c r="B12" i="5"/>
  <c r="C14" i="5"/>
  <c r="D14" i="5"/>
  <c r="E14" i="5"/>
  <c r="F14" i="5"/>
  <c r="E11" i="5"/>
  <c r="C11" i="5"/>
  <c r="D11" i="5"/>
  <c r="B14" i="5"/>
  <c r="G9" i="7"/>
  <c r="G21" i="3"/>
  <c r="F11" i="5" l="1"/>
  <c r="E13" i="3"/>
  <c r="F13" i="3"/>
  <c r="H13" i="3"/>
  <c r="I13" i="3"/>
  <c r="G13" i="3"/>
  <c r="E14" i="3"/>
  <c r="F14" i="3"/>
  <c r="H14" i="3"/>
  <c r="I14" i="3"/>
  <c r="G14" i="3"/>
  <c r="E106" i="7"/>
  <c r="E46" i="3" l="1"/>
  <c r="F46" i="3"/>
  <c r="H46" i="3"/>
  <c r="I46" i="3"/>
  <c r="G46" i="3"/>
  <c r="F188" i="7"/>
  <c r="F189" i="7"/>
  <c r="F192" i="7"/>
  <c r="F235" i="7"/>
  <c r="E141" i="8" l="1"/>
  <c r="G141" i="8"/>
  <c r="F141" i="8"/>
  <c r="G281" i="8" l="1"/>
  <c r="F281" i="8"/>
  <c r="E281" i="8"/>
  <c r="E280" i="8" s="1"/>
  <c r="E279" i="8" s="1"/>
  <c r="E278" i="8" s="1"/>
  <c r="G280" i="8"/>
  <c r="G279" i="8" s="1"/>
  <c r="G278" i="8" s="1"/>
  <c r="F280" i="8"/>
  <c r="D280" i="8"/>
  <c r="C280" i="8"/>
  <c r="F279" i="8"/>
  <c r="D279" i="8"/>
  <c r="F278" i="8"/>
  <c r="D278" i="8"/>
  <c r="C278" i="8"/>
  <c r="G275" i="8"/>
  <c r="F275" i="8"/>
  <c r="E275" i="8"/>
  <c r="D275" i="8"/>
  <c r="G274" i="8"/>
  <c r="F274" i="8"/>
  <c r="E274" i="8"/>
  <c r="E273" i="8" s="1"/>
  <c r="E272" i="8" s="1"/>
  <c r="D274" i="8"/>
  <c r="C274" i="8"/>
  <c r="G273" i="8"/>
  <c r="F273" i="8"/>
  <c r="F272" i="8" s="1"/>
  <c r="D273" i="8"/>
  <c r="G272" i="8"/>
  <c r="D272" i="8"/>
  <c r="C272" i="8"/>
  <c r="G270" i="8"/>
  <c r="F270" i="8"/>
  <c r="E270" i="8"/>
  <c r="D270" i="8"/>
  <c r="G268" i="8"/>
  <c r="F268" i="8"/>
  <c r="E268" i="8"/>
  <c r="D268" i="8"/>
  <c r="G267" i="8"/>
  <c r="F267" i="8"/>
  <c r="E267" i="8"/>
  <c r="D267" i="8"/>
  <c r="G266" i="8"/>
  <c r="F266" i="8"/>
  <c r="E266" i="8"/>
  <c r="D266" i="8"/>
  <c r="G265" i="8"/>
  <c r="F265" i="8"/>
  <c r="E265" i="8"/>
  <c r="D265" i="8"/>
  <c r="G264" i="8"/>
  <c r="F264" i="8"/>
  <c r="E264" i="8"/>
  <c r="D264" i="8"/>
  <c r="C264" i="8"/>
  <c r="C250" i="8" s="1"/>
  <c r="C249" i="8" s="1"/>
  <c r="C248" i="8" s="1"/>
  <c r="G262" i="8"/>
  <c r="F262" i="8"/>
  <c r="E262" i="8"/>
  <c r="D262" i="8"/>
  <c r="D261" i="8" s="1"/>
  <c r="D260" i="8" s="1"/>
  <c r="D259" i="8" s="1"/>
  <c r="C262" i="8"/>
  <c r="G261" i="8"/>
  <c r="F261" i="8"/>
  <c r="E261" i="8"/>
  <c r="E260" i="8" s="1"/>
  <c r="C261" i="8"/>
  <c r="G260" i="8"/>
  <c r="F260" i="8"/>
  <c r="C260" i="8"/>
  <c r="G259" i="8"/>
  <c r="C259" i="8"/>
  <c r="G258" i="8"/>
  <c r="D258" i="8"/>
  <c r="C258" i="8"/>
  <c r="G256" i="8"/>
  <c r="F256" i="8"/>
  <c r="E256" i="8"/>
  <c r="E255" i="8" s="1"/>
  <c r="E254" i="8" s="1"/>
  <c r="E253" i="8" s="1"/>
  <c r="D256" i="8"/>
  <c r="C256" i="8"/>
  <c r="G255" i="8"/>
  <c r="F255" i="8"/>
  <c r="F254" i="8" s="1"/>
  <c r="F253" i="8" s="1"/>
  <c r="D255" i="8"/>
  <c r="C255" i="8"/>
  <c r="G254" i="8"/>
  <c r="G253" i="8" s="1"/>
  <c r="D254" i="8"/>
  <c r="C254" i="8"/>
  <c r="C253" i="8" s="1"/>
  <c r="D253" i="8"/>
  <c r="G251" i="8"/>
  <c r="F251" i="8"/>
  <c r="E251" i="8"/>
  <c r="E250" i="8" s="1"/>
  <c r="E249" i="8" s="1"/>
  <c r="E248" i="8" s="1"/>
  <c r="D251" i="8"/>
  <c r="C251" i="8"/>
  <c r="G250" i="8"/>
  <c r="F250" i="8"/>
  <c r="F249" i="8" s="1"/>
  <c r="F248" i="8" s="1"/>
  <c r="D250" i="8"/>
  <c r="G249" i="8"/>
  <c r="G248" i="8" s="1"/>
  <c r="D249" i="8"/>
  <c r="D248" i="8"/>
  <c r="G244" i="8"/>
  <c r="F244" i="8"/>
  <c r="E244" i="8"/>
  <c r="E243" i="8" s="1"/>
  <c r="E242" i="8" s="1"/>
  <c r="E241" i="8" s="1"/>
  <c r="D244" i="8"/>
  <c r="C244" i="8"/>
  <c r="G243" i="8"/>
  <c r="F243" i="8"/>
  <c r="F242" i="8" s="1"/>
  <c r="F241" i="8" s="1"/>
  <c r="D243" i="8"/>
  <c r="C243" i="8"/>
  <c r="G242" i="8"/>
  <c r="G241" i="8" s="1"/>
  <c r="D242" i="8"/>
  <c r="C242" i="8"/>
  <c r="C241" i="8" s="1"/>
  <c r="D241" i="8"/>
  <c r="G239" i="8"/>
  <c r="F239" i="8"/>
  <c r="E239" i="8"/>
  <c r="E234" i="8" s="1"/>
  <c r="E233" i="8" s="1"/>
  <c r="E232" i="8" s="1"/>
  <c r="D239" i="8"/>
  <c r="C239" i="8"/>
  <c r="G235" i="8"/>
  <c r="F235" i="8"/>
  <c r="F234" i="8" s="1"/>
  <c r="F233" i="8" s="1"/>
  <c r="F232" i="8" s="1"/>
  <c r="E235" i="8"/>
  <c r="D235" i="8"/>
  <c r="D234" i="8" s="1"/>
  <c r="C235" i="8"/>
  <c r="G234" i="8"/>
  <c r="G233" i="8" s="1"/>
  <c r="G232" i="8" s="1"/>
  <c r="C234" i="8"/>
  <c r="C233" i="8" s="1"/>
  <c r="C232" i="8" s="1"/>
  <c r="D233" i="8"/>
  <c r="D232" i="8" s="1"/>
  <c r="G230" i="8"/>
  <c r="F230" i="8"/>
  <c r="E230" i="8"/>
  <c r="C230" i="8"/>
  <c r="G225" i="8"/>
  <c r="F225" i="8"/>
  <c r="F224" i="8" s="1"/>
  <c r="F223" i="8" s="1"/>
  <c r="F222" i="8" s="1"/>
  <c r="F221" i="8" s="1"/>
  <c r="E225" i="8"/>
  <c r="D225" i="8"/>
  <c r="D224" i="8" s="1"/>
  <c r="C225" i="8"/>
  <c r="G224" i="8"/>
  <c r="G223" i="8" s="1"/>
  <c r="G222" i="8" s="1"/>
  <c r="G221" i="8" s="1"/>
  <c r="E224" i="8"/>
  <c r="E223" i="8" s="1"/>
  <c r="C224" i="8"/>
  <c r="C223" i="8" s="1"/>
  <c r="C222" i="8" s="1"/>
  <c r="D223" i="8"/>
  <c r="D222" i="8" s="1"/>
  <c r="E222" i="8"/>
  <c r="G218" i="8"/>
  <c r="F218" i="8"/>
  <c r="E218" i="8"/>
  <c r="D218" i="8"/>
  <c r="C218" i="8"/>
  <c r="G216" i="8"/>
  <c r="F216" i="8"/>
  <c r="E216" i="8"/>
  <c r="D216" i="8"/>
  <c r="D212" i="8" s="1"/>
  <c r="D211" i="8" s="1"/>
  <c r="D209" i="8" s="1"/>
  <c r="C216" i="8"/>
  <c r="G213" i="8"/>
  <c r="G212" i="8" s="1"/>
  <c r="G211" i="8" s="1"/>
  <c r="F213" i="8"/>
  <c r="E213" i="8"/>
  <c r="E212" i="8" s="1"/>
  <c r="E211" i="8" s="1"/>
  <c r="E210" i="8" s="1"/>
  <c r="D213" i="8"/>
  <c r="C213" i="8"/>
  <c r="C212" i="8" s="1"/>
  <c r="C211" i="8" s="1"/>
  <c r="F212" i="8"/>
  <c r="F211" i="8" s="1"/>
  <c r="D210" i="8"/>
  <c r="G207" i="8"/>
  <c r="F207" i="8"/>
  <c r="F206" i="8" s="1"/>
  <c r="E207" i="8"/>
  <c r="D207" i="8"/>
  <c r="D206" i="8" s="1"/>
  <c r="C207" i="8"/>
  <c r="G206" i="8"/>
  <c r="E206" i="8"/>
  <c r="C206" i="8"/>
  <c r="G204" i="8"/>
  <c r="F204" i="8"/>
  <c r="E204" i="8"/>
  <c r="D204" i="8"/>
  <c r="C204" i="8"/>
  <c r="G202" i="8"/>
  <c r="F202" i="8"/>
  <c r="E202" i="8"/>
  <c r="E198" i="8" s="1"/>
  <c r="E197" i="8" s="1"/>
  <c r="D202" i="8"/>
  <c r="C202" i="8"/>
  <c r="G199" i="8"/>
  <c r="F199" i="8"/>
  <c r="F198" i="8" s="1"/>
  <c r="E199" i="8"/>
  <c r="D199" i="8"/>
  <c r="D198" i="8" s="1"/>
  <c r="C199" i="8"/>
  <c r="G198" i="8"/>
  <c r="C198" i="8"/>
  <c r="C197" i="8" s="1"/>
  <c r="C196" i="8" s="1"/>
  <c r="D197" i="8"/>
  <c r="D196" i="8" s="1"/>
  <c r="E196" i="8"/>
  <c r="G192" i="8"/>
  <c r="F192" i="8"/>
  <c r="E192" i="8"/>
  <c r="C192" i="8"/>
  <c r="G189" i="8"/>
  <c r="F189" i="8"/>
  <c r="E189" i="8"/>
  <c r="C189" i="8"/>
  <c r="C188" i="8" s="1"/>
  <c r="G188" i="8"/>
  <c r="F188" i="8"/>
  <c r="E188" i="8"/>
  <c r="D188" i="8"/>
  <c r="G186" i="8"/>
  <c r="F186" i="8"/>
  <c r="E186" i="8"/>
  <c r="D186" i="8"/>
  <c r="C186" i="8"/>
  <c r="G184" i="8"/>
  <c r="F184" i="8"/>
  <c r="E184" i="8"/>
  <c r="D184" i="8"/>
  <c r="D180" i="8" s="1"/>
  <c r="D179" i="8" s="1"/>
  <c r="C184" i="8"/>
  <c r="G181" i="8"/>
  <c r="G180" i="8" s="1"/>
  <c r="G179" i="8" s="1"/>
  <c r="G178" i="8" s="1"/>
  <c r="F181" i="8"/>
  <c r="E181" i="8"/>
  <c r="E180" i="8" s="1"/>
  <c r="E179" i="8" s="1"/>
  <c r="E178" i="8" s="1"/>
  <c r="D181" i="8"/>
  <c r="C181" i="8"/>
  <c r="C180" i="8" s="1"/>
  <c r="C179" i="8" s="1"/>
  <c r="C178" i="8" s="1"/>
  <c r="C177" i="8" s="1"/>
  <c r="F180" i="8"/>
  <c r="F179" i="8" s="1"/>
  <c r="F178" i="8" s="1"/>
  <c r="D178" i="8"/>
  <c r="D177" i="8" s="1"/>
  <c r="E177" i="8"/>
  <c r="G175" i="8"/>
  <c r="F175" i="8"/>
  <c r="F173" i="8" s="1"/>
  <c r="F172" i="8" s="1"/>
  <c r="F171" i="8" s="1"/>
  <c r="E175" i="8"/>
  <c r="C175" i="8"/>
  <c r="C174" i="8" s="1"/>
  <c r="G174" i="8"/>
  <c r="F174" i="8"/>
  <c r="E174" i="8"/>
  <c r="D174" i="8"/>
  <c r="G173" i="8"/>
  <c r="G172" i="8" s="1"/>
  <c r="G171" i="8" s="1"/>
  <c r="E173" i="8"/>
  <c r="E172" i="8" s="1"/>
  <c r="D173" i="8"/>
  <c r="C173" i="8"/>
  <c r="C172" i="8" s="1"/>
  <c r="C171" i="8" s="1"/>
  <c r="D172" i="8"/>
  <c r="D171" i="8" s="1"/>
  <c r="E171" i="8"/>
  <c r="G169" i="8"/>
  <c r="F169" i="8"/>
  <c r="F168" i="8" s="1"/>
  <c r="F167" i="8" s="1"/>
  <c r="E169" i="8"/>
  <c r="D169" i="8"/>
  <c r="C169" i="8"/>
  <c r="G168" i="8"/>
  <c r="G167" i="8" s="1"/>
  <c r="G162" i="8" s="1"/>
  <c r="G161" i="8" s="1"/>
  <c r="E168" i="8"/>
  <c r="C168" i="8"/>
  <c r="E167" i="8"/>
  <c r="D167" i="8"/>
  <c r="C167" i="8"/>
  <c r="G165" i="8"/>
  <c r="F165" i="8"/>
  <c r="F164" i="8" s="1"/>
  <c r="F163" i="8" s="1"/>
  <c r="F162" i="8" s="1"/>
  <c r="F161" i="8" s="1"/>
  <c r="E165" i="8"/>
  <c r="D165" i="8"/>
  <c r="D164" i="8" s="1"/>
  <c r="D163" i="8" s="1"/>
  <c r="D162" i="8" s="1"/>
  <c r="C165" i="8"/>
  <c r="G164" i="8"/>
  <c r="G163" i="8" s="1"/>
  <c r="E164" i="8"/>
  <c r="E163" i="8" s="1"/>
  <c r="E162" i="8" s="1"/>
  <c r="E161" i="8" s="1"/>
  <c r="C164" i="8"/>
  <c r="C163" i="8" s="1"/>
  <c r="C162" i="8"/>
  <c r="C161" i="8" s="1"/>
  <c r="D161" i="8"/>
  <c r="G159" i="8"/>
  <c r="F159" i="8"/>
  <c r="E159" i="8"/>
  <c r="D159" i="8"/>
  <c r="C159" i="8"/>
  <c r="G156" i="8"/>
  <c r="G151" i="8" s="1"/>
  <c r="F156" i="8"/>
  <c r="F151" i="8" s="1"/>
  <c r="E156" i="8"/>
  <c r="D156" i="8"/>
  <c r="C156" i="8"/>
  <c r="C151" i="8" s="1"/>
  <c r="G154" i="8"/>
  <c r="F154" i="8"/>
  <c r="E154" i="8"/>
  <c r="D154" i="8"/>
  <c r="C154" i="8"/>
  <c r="G152" i="8"/>
  <c r="F152" i="8"/>
  <c r="E152" i="8"/>
  <c r="D152" i="8"/>
  <c r="D151" i="8" s="1"/>
  <c r="C152" i="8"/>
  <c r="E151" i="8"/>
  <c r="E139" i="8" s="1"/>
  <c r="E140" i="8" s="1"/>
  <c r="G148" i="8"/>
  <c r="F148" i="8"/>
  <c r="F142" i="8" s="1"/>
  <c r="E148" i="8"/>
  <c r="D148" i="8"/>
  <c r="C148" i="8"/>
  <c r="G143" i="8"/>
  <c r="F143" i="8"/>
  <c r="E143" i="8"/>
  <c r="D143" i="8"/>
  <c r="D142" i="8" s="1"/>
  <c r="D141" i="8" s="1"/>
  <c r="D139" i="8" s="1"/>
  <c r="D140" i="8" s="1"/>
  <c r="C143" i="8"/>
  <c r="E142" i="8"/>
  <c r="F139" i="8"/>
  <c r="F140" i="8" s="1"/>
  <c r="G137" i="8"/>
  <c r="F137" i="8"/>
  <c r="E137" i="8"/>
  <c r="D137" i="8"/>
  <c r="D135" i="8" s="1"/>
  <c r="D134" i="8" s="1"/>
  <c r="D133" i="8" s="1"/>
  <c r="C137" i="8"/>
  <c r="G135" i="8"/>
  <c r="F135" i="8"/>
  <c r="E135" i="8"/>
  <c r="E134" i="8" s="1"/>
  <c r="E133" i="8" s="1"/>
  <c r="C135" i="8"/>
  <c r="G134" i="8"/>
  <c r="F134" i="8"/>
  <c r="F133" i="8" s="1"/>
  <c r="C134" i="8"/>
  <c r="C133" i="8" s="1"/>
  <c r="G133" i="8"/>
  <c r="G130" i="8"/>
  <c r="F130" i="8"/>
  <c r="E130" i="8"/>
  <c r="E129" i="8" s="1"/>
  <c r="D130" i="8"/>
  <c r="D129" i="8" s="1"/>
  <c r="C130" i="8"/>
  <c r="G129" i="8"/>
  <c r="F129" i="8"/>
  <c r="C129" i="8"/>
  <c r="G124" i="8"/>
  <c r="F124" i="8"/>
  <c r="E124" i="8"/>
  <c r="D124" i="8"/>
  <c r="C124" i="8"/>
  <c r="G122" i="8"/>
  <c r="F122" i="8"/>
  <c r="E122" i="8"/>
  <c r="D122" i="8"/>
  <c r="C122" i="8"/>
  <c r="G113" i="8"/>
  <c r="F113" i="8"/>
  <c r="E113" i="8"/>
  <c r="D113" i="8"/>
  <c r="D102" i="8" s="1"/>
  <c r="C113" i="8"/>
  <c r="G107" i="8"/>
  <c r="F107" i="8"/>
  <c r="E107" i="8"/>
  <c r="D107" i="8"/>
  <c r="C107" i="8"/>
  <c r="G103" i="8"/>
  <c r="G102" i="8" s="1"/>
  <c r="G98" i="8" s="1"/>
  <c r="G97" i="8" s="1"/>
  <c r="G96" i="8" s="1"/>
  <c r="F103" i="8"/>
  <c r="E103" i="8"/>
  <c r="D103" i="8"/>
  <c r="C103" i="8"/>
  <c r="C102" i="8" s="1"/>
  <c r="C98" i="8" s="1"/>
  <c r="C97" i="8" s="1"/>
  <c r="C96" i="8" s="1"/>
  <c r="G99" i="8"/>
  <c r="F99" i="8"/>
  <c r="E99" i="8"/>
  <c r="D99" i="8"/>
  <c r="C99" i="8"/>
  <c r="G93" i="8"/>
  <c r="F93" i="8"/>
  <c r="E93" i="8"/>
  <c r="C93" i="8"/>
  <c r="G92" i="8"/>
  <c r="F92" i="8"/>
  <c r="F91" i="8" s="1"/>
  <c r="F90" i="8" s="1"/>
  <c r="F89" i="8" s="1"/>
  <c r="E92" i="8"/>
  <c r="E91" i="8" s="1"/>
  <c r="E90" i="8" s="1"/>
  <c r="D92" i="8"/>
  <c r="C92" i="8"/>
  <c r="G91" i="8"/>
  <c r="G90" i="8" s="1"/>
  <c r="G89" i="8" s="1"/>
  <c r="D91" i="8"/>
  <c r="C91" i="8"/>
  <c r="C90" i="8" s="1"/>
  <c r="C89" i="8" s="1"/>
  <c r="D90" i="8"/>
  <c r="E89" i="8"/>
  <c r="D89" i="8"/>
  <c r="G86" i="8"/>
  <c r="G85" i="8" s="1"/>
  <c r="F86" i="8"/>
  <c r="F85" i="8" s="1"/>
  <c r="D86" i="8"/>
  <c r="D85" i="8"/>
  <c r="G83" i="8"/>
  <c r="F83" i="8"/>
  <c r="D83" i="8"/>
  <c r="G81" i="8"/>
  <c r="F81" i="8"/>
  <c r="D81" i="8"/>
  <c r="G79" i="8"/>
  <c r="F79" i="8"/>
  <c r="F78" i="8" s="1"/>
  <c r="F77" i="8" s="1"/>
  <c r="F76" i="8" s="1"/>
  <c r="D79" i="8"/>
  <c r="D78" i="8" s="1"/>
  <c r="D77" i="8" s="1"/>
  <c r="D76" i="8" s="1"/>
  <c r="E73" i="8"/>
  <c r="D73" i="8"/>
  <c r="D72" i="8" s="1"/>
  <c r="C73" i="8"/>
  <c r="E72" i="8"/>
  <c r="C72" i="8"/>
  <c r="E70" i="8"/>
  <c r="D70" i="8"/>
  <c r="C70" i="8"/>
  <c r="E68" i="8"/>
  <c r="E65" i="8" s="1"/>
  <c r="D68" i="8"/>
  <c r="C68" i="8"/>
  <c r="E66" i="8"/>
  <c r="D66" i="8"/>
  <c r="C66" i="8"/>
  <c r="C65" i="8" s="1"/>
  <c r="C64" i="8" s="1"/>
  <c r="C63" i="8" s="1"/>
  <c r="G63" i="8"/>
  <c r="F63" i="8"/>
  <c r="E63" i="8"/>
  <c r="G61" i="8"/>
  <c r="G60" i="8" s="1"/>
  <c r="G59" i="8" s="1"/>
  <c r="G58" i="8" s="1"/>
  <c r="F61" i="8"/>
  <c r="E61" i="8"/>
  <c r="E60" i="8" s="1"/>
  <c r="D61" i="8"/>
  <c r="C61" i="8"/>
  <c r="F60" i="8"/>
  <c r="F59" i="8" s="1"/>
  <c r="F58" i="8" s="1"/>
  <c r="D60" i="8"/>
  <c r="C60" i="8"/>
  <c r="E59" i="8"/>
  <c r="E58" i="8" s="1"/>
  <c r="D59" i="8"/>
  <c r="C59" i="8"/>
  <c r="C58" i="8" s="1"/>
  <c r="D58" i="8"/>
  <c r="G55" i="8"/>
  <c r="F55" i="8"/>
  <c r="E55" i="8"/>
  <c r="E54" i="8" s="1"/>
  <c r="E53" i="8" s="1"/>
  <c r="E52" i="8" s="1"/>
  <c r="C55" i="8"/>
  <c r="G54" i="8"/>
  <c r="G53" i="8" s="1"/>
  <c r="G52" i="8" s="1"/>
  <c r="F54" i="8"/>
  <c r="D54" i="8"/>
  <c r="C54" i="8"/>
  <c r="F53" i="8"/>
  <c r="F52" i="8" s="1"/>
  <c r="F51" i="8" s="1"/>
  <c r="D53" i="8"/>
  <c r="D52" i="8" s="1"/>
  <c r="C53" i="8"/>
  <c r="C52" i="8"/>
  <c r="G48" i="8"/>
  <c r="F48" i="8"/>
  <c r="E48" i="8"/>
  <c r="D48" i="8"/>
  <c r="C48" i="8"/>
  <c r="C45" i="8" s="1"/>
  <c r="C44" i="8" s="1"/>
  <c r="C43" i="8" s="1"/>
  <c r="G46" i="8"/>
  <c r="F46" i="8"/>
  <c r="F45" i="8" s="1"/>
  <c r="F44" i="8" s="1"/>
  <c r="F43" i="8" s="1"/>
  <c r="E46" i="8"/>
  <c r="D46" i="8"/>
  <c r="C46" i="8"/>
  <c r="G45" i="8"/>
  <c r="G44" i="8" s="1"/>
  <c r="G43" i="8" s="1"/>
  <c r="E45" i="8"/>
  <c r="E44" i="8" s="1"/>
  <c r="E43" i="8" s="1"/>
  <c r="D45" i="8"/>
  <c r="D44" i="8"/>
  <c r="D43" i="8" s="1"/>
  <c r="G41" i="8"/>
  <c r="F41" i="8"/>
  <c r="F40" i="8" s="1"/>
  <c r="E41" i="8"/>
  <c r="D41" i="8"/>
  <c r="C41" i="8"/>
  <c r="G40" i="8"/>
  <c r="E40" i="8"/>
  <c r="D40" i="8"/>
  <c r="C40" i="8"/>
  <c r="G34" i="8"/>
  <c r="F34" i="8"/>
  <c r="E34" i="8"/>
  <c r="D34" i="8"/>
  <c r="C34" i="8"/>
  <c r="G25" i="8"/>
  <c r="F25" i="8"/>
  <c r="E25" i="8"/>
  <c r="D25" i="8"/>
  <c r="C25" i="8"/>
  <c r="G19" i="8"/>
  <c r="F19" i="8"/>
  <c r="E19" i="8"/>
  <c r="D19" i="8"/>
  <c r="D14" i="8" s="1"/>
  <c r="D13" i="8" s="1"/>
  <c r="C19" i="8"/>
  <c r="G15" i="8"/>
  <c r="F15" i="8"/>
  <c r="E15" i="8"/>
  <c r="D15" i="8"/>
  <c r="C15" i="8"/>
  <c r="E113" i="7"/>
  <c r="F85" i="7"/>
  <c r="F14" i="8" l="1"/>
  <c r="F13" i="8" s="1"/>
  <c r="F11" i="8" s="1"/>
  <c r="E14" i="8"/>
  <c r="E13" i="8" s="1"/>
  <c r="E12" i="8" s="1"/>
  <c r="E10" i="8" s="1"/>
  <c r="C210" i="8"/>
  <c r="C209" i="8"/>
  <c r="G210" i="8"/>
  <c r="G209" i="8"/>
  <c r="D11" i="8"/>
  <c r="D12" i="8"/>
  <c r="D10" i="8" s="1"/>
  <c r="E51" i="8"/>
  <c r="D65" i="8"/>
  <c r="D64" i="8" s="1"/>
  <c r="D63" i="8" s="1"/>
  <c r="D51" i="8" s="1"/>
  <c r="G78" i="8"/>
  <c r="G77" i="8" s="1"/>
  <c r="G76" i="8" s="1"/>
  <c r="G51" i="8" s="1"/>
  <c r="D98" i="8"/>
  <c r="D97" i="8" s="1"/>
  <c r="D96" i="8" s="1"/>
  <c r="D95" i="8" s="1"/>
  <c r="D221" i="8"/>
  <c r="E221" i="8"/>
  <c r="F259" i="8"/>
  <c r="F258" i="8"/>
  <c r="C14" i="8"/>
  <c r="C13" i="8" s="1"/>
  <c r="G14" i="8"/>
  <c r="G13" i="8" s="1"/>
  <c r="C221" i="8"/>
  <c r="C51" i="8"/>
  <c r="F102" i="8"/>
  <c r="F98" i="8" s="1"/>
  <c r="F97" i="8" s="1"/>
  <c r="F96" i="8" s="1"/>
  <c r="E102" i="8"/>
  <c r="E98" i="8" s="1"/>
  <c r="E97" i="8" s="1"/>
  <c r="E96" i="8" s="1"/>
  <c r="C142" i="8"/>
  <c r="C141" i="8" s="1"/>
  <c r="C139" i="8" s="1"/>
  <c r="C140" i="8" s="1"/>
  <c r="G142" i="8"/>
  <c r="G139" i="8" s="1"/>
  <c r="G140" i="8" s="1"/>
  <c r="G197" i="8"/>
  <c r="G196" i="8" s="1"/>
  <c r="G177" i="8" s="1"/>
  <c r="F197" i="8"/>
  <c r="F196" i="8" s="1"/>
  <c r="F177" i="8" s="1"/>
  <c r="E209" i="8"/>
  <c r="F210" i="8"/>
  <c r="F209" i="8"/>
  <c r="E259" i="8"/>
  <c r="E258" i="8"/>
  <c r="F12" i="8" l="1"/>
  <c r="F10" i="8" s="1"/>
  <c r="E11" i="8"/>
  <c r="C95" i="8"/>
  <c r="G95" i="8"/>
  <c r="E95" i="8"/>
  <c r="G12" i="8"/>
  <c r="G10" i="8" s="1"/>
  <c r="G9" i="8" s="1"/>
  <c r="G11" i="8"/>
  <c r="F95" i="8"/>
  <c r="C12" i="8"/>
  <c r="C10" i="8" s="1"/>
  <c r="C9" i="8" s="1"/>
  <c r="C11" i="8"/>
  <c r="F9" i="8"/>
  <c r="D9" i="8"/>
  <c r="E9" i="8"/>
  <c r="E72" i="7" l="1"/>
  <c r="E71" i="7" s="1"/>
  <c r="E65" i="7"/>
  <c r="C72" i="7"/>
  <c r="C71" i="7" s="1"/>
  <c r="D72" i="7"/>
  <c r="D71" i="7" s="1"/>
  <c r="C67" i="7"/>
  <c r="D67" i="7"/>
  <c r="E67" i="7"/>
  <c r="C69" i="7"/>
  <c r="D69" i="7"/>
  <c r="E69" i="7"/>
  <c r="C65" i="7"/>
  <c r="D65" i="7"/>
  <c r="G85" i="7"/>
  <c r="D85" i="7"/>
  <c r="D84" i="7" s="1"/>
  <c r="G84" i="7"/>
  <c r="F84" i="7"/>
  <c r="G82" i="7"/>
  <c r="F82" i="7"/>
  <c r="D82" i="7"/>
  <c r="G80" i="7"/>
  <c r="F80" i="7"/>
  <c r="D80" i="7"/>
  <c r="G78" i="7"/>
  <c r="F78" i="7"/>
  <c r="D78" i="7"/>
  <c r="G15" i="3"/>
  <c r="H15" i="3"/>
  <c r="I15" i="3"/>
  <c r="F15" i="3"/>
  <c r="D77" i="7" l="1"/>
  <c r="D76" i="7" s="1"/>
  <c r="D75" i="7" s="1"/>
  <c r="F77" i="7"/>
  <c r="C64" i="7"/>
  <c r="G77" i="7"/>
  <c r="D64" i="7"/>
  <c r="F33" i="3" s="1"/>
  <c r="E64" i="7"/>
  <c r="E12" i="3"/>
  <c r="F12" i="3"/>
  <c r="H12" i="3"/>
  <c r="I12" i="3"/>
  <c r="G12" i="3"/>
  <c r="F54" i="3"/>
  <c r="E54" i="3"/>
  <c r="F281" i="7"/>
  <c r="F280" i="7" s="1"/>
  <c r="F279" i="7" s="1"/>
  <c r="F278" i="7" s="1"/>
  <c r="H57" i="3" s="1"/>
  <c r="H53" i="3" s="1"/>
  <c r="G281" i="7"/>
  <c r="G280" i="7" s="1"/>
  <c r="G279" i="7" s="1"/>
  <c r="G278" i="7" s="1"/>
  <c r="I57" i="3" s="1"/>
  <c r="I53" i="3" s="1"/>
  <c r="E281" i="7"/>
  <c r="E280" i="7" s="1"/>
  <c r="E279" i="7" s="1"/>
  <c r="E278" i="7" s="1"/>
  <c r="D280" i="7"/>
  <c r="C280" i="7"/>
  <c r="D279" i="7"/>
  <c r="D278" i="7" s="1"/>
  <c r="F57" i="3" s="1"/>
  <c r="C278" i="7"/>
  <c r="D148" i="7"/>
  <c r="E148" i="7"/>
  <c r="F148" i="7"/>
  <c r="G148" i="7"/>
  <c r="C148" i="7"/>
  <c r="C156" i="7"/>
  <c r="D156" i="7"/>
  <c r="E156" i="7"/>
  <c r="F156" i="7"/>
  <c r="G156" i="7"/>
  <c r="F159" i="7"/>
  <c r="D159" i="7"/>
  <c r="E159" i="7"/>
  <c r="G159" i="7"/>
  <c r="C159" i="7"/>
  <c r="E62" i="7" l="1"/>
  <c r="G33" i="3"/>
  <c r="C63" i="7"/>
  <c r="C62" i="7" s="1"/>
  <c r="E33" i="3"/>
  <c r="F76" i="7"/>
  <c r="F75" i="7" s="1"/>
  <c r="H33" i="3"/>
  <c r="G76" i="7"/>
  <c r="G75" i="7" s="1"/>
  <c r="I33" i="3"/>
  <c r="F53" i="3"/>
  <c r="G57" i="3"/>
  <c r="G53" i="3" s="1"/>
  <c r="E57" i="3"/>
  <c r="E53" i="3" s="1"/>
  <c r="F251" i="7"/>
  <c r="F250" i="7" s="1"/>
  <c r="G251" i="7"/>
  <c r="G250" i="7" s="1"/>
  <c r="F19" i="7"/>
  <c r="G19" i="7"/>
  <c r="G270" i="7"/>
  <c r="F270" i="7"/>
  <c r="E270" i="7"/>
  <c r="C19" i="7"/>
  <c r="D19" i="7"/>
  <c r="C225" i="7" l="1"/>
  <c r="D275" i="7" l="1"/>
  <c r="D268" i="7"/>
  <c r="D270" i="7"/>
  <c r="D267" i="7" l="1"/>
  <c r="D266" i="7" s="1"/>
  <c r="D265" i="7" s="1"/>
  <c r="F225" i="7"/>
  <c r="F143" i="7" l="1"/>
  <c r="F142" i="7" s="1"/>
  <c r="D152" i="7" l="1"/>
  <c r="E152" i="7"/>
  <c r="F152" i="7"/>
  <c r="G152" i="7"/>
  <c r="D154" i="7"/>
  <c r="E154" i="7"/>
  <c r="F154" i="7"/>
  <c r="G154" i="7"/>
  <c r="C154" i="7"/>
  <c r="F151" i="7" l="1"/>
  <c r="F141" i="7" s="1"/>
  <c r="G151" i="7"/>
  <c r="E151" i="7"/>
  <c r="D151" i="7"/>
  <c r="C143" i="7"/>
  <c r="D174" i="7" l="1"/>
  <c r="C175" i="7"/>
  <c r="C174" i="7" s="1"/>
  <c r="E175" i="7"/>
  <c r="E174" i="7" s="1"/>
  <c r="F175" i="7"/>
  <c r="F174" i="7" s="1"/>
  <c r="G175" i="7"/>
  <c r="G174" i="7" s="1"/>
  <c r="E15" i="3" l="1"/>
  <c r="C24" i="7"/>
  <c r="C33" i="7"/>
  <c r="C169" i="7" l="1"/>
  <c r="C168" i="7" s="1"/>
  <c r="C167" i="7" l="1"/>
  <c r="G165" i="7" l="1"/>
  <c r="G164" i="7" s="1"/>
  <c r="F165" i="7"/>
  <c r="F164" i="7" s="1"/>
  <c r="E165" i="7"/>
  <c r="E164" i="7" s="1"/>
  <c r="D165" i="7"/>
  <c r="D164" i="7" s="1"/>
  <c r="C165" i="7"/>
  <c r="C164" i="7" s="1"/>
  <c r="D130" i="7"/>
  <c r="D124" i="7"/>
  <c r="D113" i="7"/>
  <c r="D106" i="7"/>
  <c r="G213" i="7"/>
  <c r="G24" i="7"/>
  <c r="G33" i="7"/>
  <c r="G106" i="7"/>
  <c r="G124" i="7"/>
  <c r="G189" i="7"/>
  <c r="G225" i="7"/>
  <c r="F244" i="7"/>
  <c r="F243" i="7" s="1"/>
  <c r="H65" i="3" s="1"/>
  <c r="E13" i="9" s="1"/>
  <c r="F213" i="7"/>
  <c r="F24" i="7"/>
  <c r="F33" i="7"/>
  <c r="F102" i="7"/>
  <c r="F106" i="7"/>
  <c r="F113" i="7"/>
  <c r="F137" i="7"/>
  <c r="E225" i="7"/>
  <c r="D235" i="7"/>
  <c r="G244" i="7"/>
  <c r="G243" i="7" s="1"/>
  <c r="I65" i="3" s="1"/>
  <c r="F13" i="9" s="1"/>
  <c r="G235" i="7"/>
  <c r="G218" i="7"/>
  <c r="F124" i="7"/>
  <c r="C113" i="7"/>
  <c r="F54" i="7"/>
  <c r="E54" i="7"/>
  <c r="E47" i="7"/>
  <c r="E33" i="7"/>
  <c r="E24" i="7"/>
  <c r="C181" i="7"/>
  <c r="D181" i="7"/>
  <c r="E181" i="7"/>
  <c r="G181" i="7"/>
  <c r="F181" i="7"/>
  <c r="E124" i="7"/>
  <c r="D143" i="7"/>
  <c r="E143" i="7"/>
  <c r="G143" i="7"/>
  <c r="D163" i="7" l="1"/>
  <c r="F52" i="3"/>
  <c r="E163" i="7"/>
  <c r="G52" i="3"/>
  <c r="F163" i="7"/>
  <c r="H52" i="3"/>
  <c r="C163" i="7"/>
  <c r="E52" i="3"/>
  <c r="G163" i="7"/>
  <c r="I52" i="3"/>
  <c r="F242" i="7"/>
  <c r="C162" i="7" l="1"/>
  <c r="C161" i="7" s="1"/>
  <c r="D63" i="7"/>
  <c r="D62" i="7" s="1"/>
  <c r="E275" i="7"/>
  <c r="E274" i="7" s="1"/>
  <c r="E273" i="7" s="1"/>
  <c r="E272" i="7" s="1"/>
  <c r="G275" i="7"/>
  <c r="G274" i="7" s="1"/>
  <c r="G273" i="7" s="1"/>
  <c r="F275" i="7"/>
  <c r="F274" i="7" s="1"/>
  <c r="C274" i="7"/>
  <c r="C272" i="7" s="1"/>
  <c r="D274" i="7"/>
  <c r="D273" i="7" s="1"/>
  <c r="G268" i="7"/>
  <c r="F268" i="7"/>
  <c r="E268" i="7"/>
  <c r="E267" i="7" s="1"/>
  <c r="F267" i="7" l="1"/>
  <c r="F266" i="7" s="1"/>
  <c r="G267" i="7"/>
  <c r="G266" i="7" s="1"/>
  <c r="F273" i="7"/>
  <c r="F272" i="7" s="1"/>
  <c r="D272" i="7"/>
  <c r="G272" i="7"/>
  <c r="E266" i="7"/>
  <c r="E265" i="7" s="1"/>
  <c r="C264" i="7"/>
  <c r="D264" i="7"/>
  <c r="C98" i="7"/>
  <c r="G262" i="7"/>
  <c r="G261" i="7" s="1"/>
  <c r="G260" i="7" s="1"/>
  <c r="G259" i="7" s="1"/>
  <c r="G256" i="7"/>
  <c r="G255" i="7" s="1"/>
  <c r="G254" i="7" s="1"/>
  <c r="G253" i="7" s="1"/>
  <c r="G239" i="7"/>
  <c r="G234" i="7" s="1"/>
  <c r="G230" i="7"/>
  <c r="G216" i="7"/>
  <c r="G212" i="7" s="1"/>
  <c r="G211" i="7" s="1"/>
  <c r="G207" i="7"/>
  <c r="G206" i="7" s="1"/>
  <c r="G204" i="7"/>
  <c r="G202" i="7"/>
  <c r="G199" i="7"/>
  <c r="G192" i="7"/>
  <c r="G188" i="7" s="1"/>
  <c r="G186" i="7"/>
  <c r="G184" i="7"/>
  <c r="G173" i="7"/>
  <c r="G172" i="7" s="1"/>
  <c r="G171" i="7" s="1"/>
  <c r="G169" i="7"/>
  <c r="G168" i="7" s="1"/>
  <c r="G142" i="7"/>
  <c r="G141" i="7" s="1"/>
  <c r="G137" i="7"/>
  <c r="G135" i="7" s="1"/>
  <c r="G130" i="7"/>
  <c r="G129" i="7" s="1"/>
  <c r="I44" i="3" s="1"/>
  <c r="G122" i="7"/>
  <c r="G113" i="7"/>
  <c r="G102" i="7"/>
  <c r="G98" i="7"/>
  <c r="G92" i="7"/>
  <c r="G91" i="7" s="1"/>
  <c r="I48" i="3" s="1"/>
  <c r="G60" i="7"/>
  <c r="G59" i="7" s="1"/>
  <c r="G58" i="7" s="1"/>
  <c r="G57" i="7" s="1"/>
  <c r="G54" i="7"/>
  <c r="G53" i="7" s="1"/>
  <c r="G52" i="7" s="1"/>
  <c r="G51" i="7" s="1"/>
  <c r="G47" i="7"/>
  <c r="G45" i="7"/>
  <c r="G40" i="7"/>
  <c r="G39" i="7" s="1"/>
  <c r="I42" i="3" s="1"/>
  <c r="G15" i="7"/>
  <c r="G14" i="7" s="1"/>
  <c r="F262" i="7"/>
  <c r="F261" i="7" s="1"/>
  <c r="F260" i="7" s="1"/>
  <c r="F259" i="7" s="1"/>
  <c r="F256" i="7"/>
  <c r="F255" i="7" s="1"/>
  <c r="F254" i="7" s="1"/>
  <c r="F253" i="7" s="1"/>
  <c r="F239" i="7"/>
  <c r="F230" i="7"/>
  <c r="F224" i="7" s="1"/>
  <c r="H61" i="3" s="1"/>
  <c r="F218" i="7"/>
  <c r="F216" i="7"/>
  <c r="F207" i="7"/>
  <c r="F206" i="7" s="1"/>
  <c r="F204" i="7"/>
  <c r="F202" i="7"/>
  <c r="F199" i="7"/>
  <c r="F186" i="7"/>
  <c r="F184" i="7"/>
  <c r="F173" i="7"/>
  <c r="F172" i="7" s="1"/>
  <c r="F171" i="7" s="1"/>
  <c r="F169" i="7"/>
  <c r="F168" i="7" s="1"/>
  <c r="F135" i="7"/>
  <c r="F130" i="7"/>
  <c r="F129" i="7" s="1"/>
  <c r="H44" i="3" s="1"/>
  <c r="F122" i="7"/>
  <c r="F98" i="7"/>
  <c r="F92" i="7"/>
  <c r="F91" i="7" s="1"/>
  <c r="H48" i="3" s="1"/>
  <c r="F60" i="7"/>
  <c r="F59" i="7" s="1"/>
  <c r="F58" i="7" s="1"/>
  <c r="F57" i="7" s="1"/>
  <c r="F53" i="7"/>
  <c r="F52" i="7" s="1"/>
  <c r="F51" i="7" s="1"/>
  <c r="F47" i="7"/>
  <c r="F45" i="7"/>
  <c r="F40" i="7"/>
  <c r="F39" i="7" s="1"/>
  <c r="H42" i="3" s="1"/>
  <c r="F15" i="7"/>
  <c r="F14" i="7" s="1"/>
  <c r="D15" i="7"/>
  <c r="C15" i="7"/>
  <c r="C14" i="7" s="1"/>
  <c r="D24" i="7"/>
  <c r="C40" i="7"/>
  <c r="C39" i="7" s="1"/>
  <c r="D40" i="7"/>
  <c r="D39" i="7" s="1"/>
  <c r="C45" i="7"/>
  <c r="D45" i="7"/>
  <c r="C47" i="7"/>
  <c r="C54" i="7"/>
  <c r="C53" i="7" s="1"/>
  <c r="C52" i="7" s="1"/>
  <c r="C51" i="7" s="1"/>
  <c r="C60" i="7"/>
  <c r="C59" i="7" s="1"/>
  <c r="D60" i="7"/>
  <c r="D59" i="7" s="1"/>
  <c r="D58" i="7" s="1"/>
  <c r="D57" i="7" s="1"/>
  <c r="C92" i="7"/>
  <c r="C91" i="7" s="1"/>
  <c r="E48" i="3" s="1"/>
  <c r="D98" i="7"/>
  <c r="C102" i="7"/>
  <c r="D102" i="7"/>
  <c r="C106" i="7"/>
  <c r="C122" i="7"/>
  <c r="D122" i="7"/>
  <c r="C124" i="7"/>
  <c r="C130" i="7"/>
  <c r="D129" i="7"/>
  <c r="F44" i="3" s="1"/>
  <c r="C137" i="7"/>
  <c r="D137" i="7"/>
  <c r="C142" i="7"/>
  <c r="D142" i="7"/>
  <c r="C152" i="7"/>
  <c r="C151" i="7" s="1"/>
  <c r="D169" i="7"/>
  <c r="C173" i="7"/>
  <c r="C172" i="7" s="1"/>
  <c r="C171" i="7" s="1"/>
  <c r="D173" i="7"/>
  <c r="D172" i="7" s="1"/>
  <c r="D171" i="7" s="1"/>
  <c r="C186" i="7"/>
  <c r="C184" i="7"/>
  <c r="C189" i="7"/>
  <c r="C230" i="7"/>
  <c r="C224" i="7" s="1"/>
  <c r="E61" i="3" s="1"/>
  <c r="D225" i="7"/>
  <c r="C262" i="7"/>
  <c r="C261" i="7" s="1"/>
  <c r="C260" i="7" s="1"/>
  <c r="D262" i="7"/>
  <c r="D261" i="7" s="1"/>
  <c r="D260" i="7" s="1"/>
  <c r="D258" i="7" s="1"/>
  <c r="C256" i="7"/>
  <c r="C255" i="7" s="1"/>
  <c r="C251" i="7"/>
  <c r="D251" i="7"/>
  <c r="D250" i="7" s="1"/>
  <c r="D249" i="7" s="1"/>
  <c r="D248" i="7" s="1"/>
  <c r="C244" i="7"/>
  <c r="C243" i="7" s="1"/>
  <c r="E65" i="3" s="1"/>
  <c r="B13" i="9" s="1"/>
  <c r="C235" i="7"/>
  <c r="C239" i="7"/>
  <c r="C218" i="7"/>
  <c r="C216" i="7"/>
  <c r="C213" i="7"/>
  <c r="D213" i="7"/>
  <c r="E173" i="7"/>
  <c r="E172" i="7" s="1"/>
  <c r="E171" i="7" s="1"/>
  <c r="E184" i="7"/>
  <c r="E186" i="7"/>
  <c r="E189" i="7"/>
  <c r="E192" i="7"/>
  <c r="E199" i="7"/>
  <c r="E202" i="7"/>
  <c r="E204" i="7"/>
  <c r="E207" i="7"/>
  <c r="E206" i="7" s="1"/>
  <c r="C199" i="7"/>
  <c r="D199" i="7"/>
  <c r="C207" i="7"/>
  <c r="C206" i="7" s="1"/>
  <c r="D207" i="7"/>
  <c r="D206" i="7" s="1"/>
  <c r="C204" i="7"/>
  <c r="D204" i="7"/>
  <c r="D202" i="7"/>
  <c r="E262" i="7"/>
  <c r="E261" i="7" s="1"/>
  <c r="E260" i="7" s="1"/>
  <c r="D256" i="7"/>
  <c r="D255" i="7" s="1"/>
  <c r="D254" i="7" s="1"/>
  <c r="D253" i="7" s="1"/>
  <c r="E256" i="7"/>
  <c r="E255" i="7" s="1"/>
  <c r="E254" i="7" s="1"/>
  <c r="E253" i="7" s="1"/>
  <c r="E251" i="7"/>
  <c r="E250" i="7" s="1"/>
  <c r="D244" i="7"/>
  <c r="D243" i="7" s="1"/>
  <c r="F65" i="3" s="1"/>
  <c r="C13" i="9" s="1"/>
  <c r="E244" i="7"/>
  <c r="E243" i="7" s="1"/>
  <c r="G65" i="3" s="1"/>
  <c r="D13" i="9" s="1"/>
  <c r="D239" i="7"/>
  <c r="D234" i="7" s="1"/>
  <c r="F63" i="3" s="1"/>
  <c r="E239" i="7"/>
  <c r="E235" i="7"/>
  <c r="E230" i="7"/>
  <c r="D218" i="7"/>
  <c r="E218" i="7"/>
  <c r="D216" i="7"/>
  <c r="E216" i="7"/>
  <c r="E213" i="7"/>
  <c r="C202" i="7"/>
  <c r="D186" i="7"/>
  <c r="D184" i="7"/>
  <c r="E169" i="7"/>
  <c r="E168" i="7" s="1"/>
  <c r="E142" i="7"/>
  <c r="E141" i="7" s="1"/>
  <c r="E137" i="7"/>
  <c r="E135" i="7" s="1"/>
  <c r="E130" i="7"/>
  <c r="E129" i="7" s="1"/>
  <c r="G44" i="3" s="1"/>
  <c r="E122" i="7"/>
  <c r="E102" i="7"/>
  <c r="E98" i="7"/>
  <c r="D91" i="7"/>
  <c r="F48" i="3" s="1"/>
  <c r="E92" i="7"/>
  <c r="E91" i="7" s="1"/>
  <c r="G48" i="3" s="1"/>
  <c r="E60" i="7"/>
  <c r="E59" i="7" s="1"/>
  <c r="E58" i="7" s="1"/>
  <c r="E57" i="7" s="1"/>
  <c r="D53" i="7"/>
  <c r="D52" i="7" s="1"/>
  <c r="D51" i="7" s="1"/>
  <c r="E53" i="7"/>
  <c r="E52" i="7" s="1"/>
  <c r="E51" i="7" s="1"/>
  <c r="E50" i="7" s="1"/>
  <c r="D47" i="7"/>
  <c r="E45" i="7"/>
  <c r="E44" i="7" s="1"/>
  <c r="E40" i="7"/>
  <c r="E39" i="7" s="1"/>
  <c r="G42" i="3" s="1"/>
  <c r="D33" i="7"/>
  <c r="E19" i="7"/>
  <c r="E15" i="7"/>
  <c r="F26" i="3" l="1"/>
  <c r="C23" i="9" s="1"/>
  <c r="F62" i="3"/>
  <c r="C24" i="9" s="1"/>
  <c r="D50" i="7"/>
  <c r="F34" i="3"/>
  <c r="E34" i="3"/>
  <c r="G34" i="3"/>
  <c r="C141" i="7"/>
  <c r="F13" i="7"/>
  <c r="G13" i="7"/>
  <c r="I40" i="3"/>
  <c r="G265" i="7"/>
  <c r="G264" i="7"/>
  <c r="F264" i="7"/>
  <c r="F265" i="7"/>
  <c r="H34" i="3"/>
  <c r="I34" i="3"/>
  <c r="C13" i="7"/>
  <c r="C250" i="7"/>
  <c r="C249" i="7" s="1"/>
  <c r="C198" i="7"/>
  <c r="E36" i="3" s="1"/>
  <c r="E188" i="7"/>
  <c r="C44" i="7"/>
  <c r="C43" i="7" s="1"/>
  <c r="F212" i="7"/>
  <c r="F211" i="7" s="1"/>
  <c r="F209" i="7" s="1"/>
  <c r="E14" i="7"/>
  <c r="C212" i="7"/>
  <c r="C211" i="7" s="1"/>
  <c r="C210" i="7" s="1"/>
  <c r="C254" i="7"/>
  <c r="C253" i="7" s="1"/>
  <c r="E64" i="3"/>
  <c r="D167" i="7"/>
  <c r="D162" i="7" s="1"/>
  <c r="D161" i="7" s="1"/>
  <c r="F64" i="3"/>
  <c r="C135" i="7"/>
  <c r="G62" i="7"/>
  <c r="G50" i="7" s="1"/>
  <c r="F134" i="7"/>
  <c r="F133" i="7" s="1"/>
  <c r="F167" i="7"/>
  <c r="F162" i="7" s="1"/>
  <c r="F161" i="7" s="1"/>
  <c r="H64" i="3"/>
  <c r="F62" i="7"/>
  <c r="F50" i="7" s="1"/>
  <c r="G134" i="7"/>
  <c r="G133" i="7" s="1"/>
  <c r="F42" i="3"/>
  <c r="F43" i="3"/>
  <c r="G167" i="7"/>
  <c r="G162" i="7" s="1"/>
  <c r="G161" i="7" s="1"/>
  <c r="I64" i="3"/>
  <c r="E134" i="7"/>
  <c r="E133" i="7" s="1"/>
  <c r="E167" i="7"/>
  <c r="E162" i="7" s="1"/>
  <c r="G64" i="3"/>
  <c r="D135" i="7"/>
  <c r="E43" i="3"/>
  <c r="E42" i="3"/>
  <c r="G233" i="7"/>
  <c r="G232" i="7" s="1"/>
  <c r="I63" i="3"/>
  <c r="E90" i="7"/>
  <c r="E89" i="7" s="1"/>
  <c r="E88" i="7" s="1"/>
  <c r="G49" i="3"/>
  <c r="F49" i="3"/>
  <c r="F90" i="7"/>
  <c r="F89" i="7" s="1"/>
  <c r="F88" i="7" s="1"/>
  <c r="H49" i="3"/>
  <c r="E49" i="3"/>
  <c r="G90" i="7"/>
  <c r="G89" i="7" s="1"/>
  <c r="G88" i="7" s="1"/>
  <c r="I49" i="3"/>
  <c r="C101" i="7"/>
  <c r="E39" i="3" s="1"/>
  <c r="I43" i="3"/>
  <c r="H43" i="3"/>
  <c r="G43" i="3"/>
  <c r="D188" i="7"/>
  <c r="F198" i="7"/>
  <c r="F197" i="7" s="1"/>
  <c r="F196" i="7" s="1"/>
  <c r="E264" i="7"/>
  <c r="D14" i="7"/>
  <c r="G44" i="7"/>
  <c r="I38" i="3" s="1"/>
  <c r="I41" i="3"/>
  <c r="G180" i="7"/>
  <c r="I35" i="3" s="1"/>
  <c r="D44" i="7"/>
  <c r="D43" i="7" s="1"/>
  <c r="D42" i="7" s="1"/>
  <c r="E212" i="7"/>
  <c r="E211" i="7" s="1"/>
  <c r="E209" i="7" s="1"/>
  <c r="D212" i="7"/>
  <c r="D211" i="7" s="1"/>
  <c r="D210" i="7" s="1"/>
  <c r="F44" i="7"/>
  <c r="H38" i="3" s="1"/>
  <c r="F234" i="7"/>
  <c r="H63" i="3" s="1"/>
  <c r="D90" i="7"/>
  <c r="D89" i="7" s="1"/>
  <c r="D88" i="7" s="1"/>
  <c r="C129" i="7"/>
  <c r="E44" i="3" s="1"/>
  <c r="C90" i="7"/>
  <c r="C89" i="7" s="1"/>
  <c r="C88" i="7" s="1"/>
  <c r="E43" i="7"/>
  <c r="E42" i="7" s="1"/>
  <c r="C58" i="7"/>
  <c r="C57" i="7" s="1"/>
  <c r="D224" i="7"/>
  <c r="F61" i="3" s="1"/>
  <c r="D180" i="7"/>
  <c r="F35" i="3" s="1"/>
  <c r="E249" i="7"/>
  <c r="G198" i="7"/>
  <c r="G197" i="7" s="1"/>
  <c r="G196" i="7" s="1"/>
  <c r="G101" i="7"/>
  <c r="G224" i="7"/>
  <c r="G210" i="7"/>
  <c r="G209" i="7"/>
  <c r="G258" i="7"/>
  <c r="G242" i="7" s="1"/>
  <c r="G241" i="7" s="1"/>
  <c r="I22" i="3" s="1"/>
  <c r="F12" i="9" s="1"/>
  <c r="H40" i="3"/>
  <c r="C180" i="7"/>
  <c r="F101" i="7"/>
  <c r="H37" i="3" s="1"/>
  <c r="E224" i="7"/>
  <c r="G61" i="3" s="1"/>
  <c r="F223" i="7"/>
  <c r="C42" i="7"/>
  <c r="F180" i="7"/>
  <c r="C234" i="7"/>
  <c r="F258" i="7"/>
  <c r="D198" i="7"/>
  <c r="D197" i="7" s="1"/>
  <c r="D196" i="7" s="1"/>
  <c r="D101" i="7"/>
  <c r="D242" i="7"/>
  <c r="D241" i="7" s="1"/>
  <c r="E258" i="7"/>
  <c r="E242" i="7" s="1"/>
  <c r="E241" i="7" s="1"/>
  <c r="G22" i="3" s="1"/>
  <c r="D12" i="9" s="1"/>
  <c r="E259" i="7"/>
  <c r="D233" i="7"/>
  <c r="E198" i="7"/>
  <c r="E197" i="7" s="1"/>
  <c r="E196" i="7" s="1"/>
  <c r="E180" i="7"/>
  <c r="G35" i="3" s="1"/>
  <c r="C259" i="7"/>
  <c r="E41" i="3" s="1"/>
  <c r="C258" i="7"/>
  <c r="D259" i="7"/>
  <c r="F41" i="3" s="1"/>
  <c r="C242" i="7"/>
  <c r="E234" i="7"/>
  <c r="E101" i="7"/>
  <c r="C192" i="7"/>
  <c r="C188" i="7" s="1"/>
  <c r="H35" i="3" l="1"/>
  <c r="F179" i="7"/>
  <c r="G32" i="3"/>
  <c r="C25" i="9"/>
  <c r="E37" i="3"/>
  <c r="G223" i="7"/>
  <c r="G222" i="7" s="1"/>
  <c r="I61" i="3"/>
  <c r="F35" i="9"/>
  <c r="C50" i="7"/>
  <c r="E23" i="3"/>
  <c r="E35" i="9"/>
  <c r="B30" i="9"/>
  <c r="F8" i="9"/>
  <c r="E8" i="9"/>
  <c r="F38" i="3"/>
  <c r="C8" i="9" s="1"/>
  <c r="F37" i="3"/>
  <c r="H32" i="3"/>
  <c r="H31" i="3" s="1"/>
  <c r="E32" i="3"/>
  <c r="I32" i="3"/>
  <c r="F32" i="3"/>
  <c r="I37" i="3"/>
  <c r="E38" i="3"/>
  <c r="B8" i="9" s="1"/>
  <c r="E13" i="7"/>
  <c r="E12" i="7" s="1"/>
  <c r="G37" i="3"/>
  <c r="G31" i="3" s="1"/>
  <c r="G38" i="3"/>
  <c r="D8" i="9" s="1"/>
  <c r="C11" i="7"/>
  <c r="D13" i="7"/>
  <c r="D11" i="7" s="1"/>
  <c r="F23" i="3" s="1"/>
  <c r="F40" i="3"/>
  <c r="C35" i="9" s="1"/>
  <c r="G12" i="7"/>
  <c r="E35" i="3"/>
  <c r="G40" i="3"/>
  <c r="E40" i="3"/>
  <c r="G39" i="3"/>
  <c r="D19" i="9" s="1"/>
  <c r="D179" i="7"/>
  <c r="D178" i="7" s="1"/>
  <c r="D177" i="7" s="1"/>
  <c r="G97" i="7"/>
  <c r="G96" i="7" s="1"/>
  <c r="I39" i="3"/>
  <c r="F19" i="9" s="1"/>
  <c r="G179" i="7"/>
  <c r="G178" i="7" s="1"/>
  <c r="G177" i="7" s="1"/>
  <c r="H36" i="3"/>
  <c r="I36" i="3"/>
  <c r="F30" i="9" s="1"/>
  <c r="F97" i="7"/>
  <c r="F96" i="7" s="1"/>
  <c r="H39" i="3"/>
  <c r="E19" i="9" s="1"/>
  <c r="E161" i="7"/>
  <c r="E139" i="7"/>
  <c r="E140" i="7" s="1"/>
  <c r="G11" i="3" s="1"/>
  <c r="G41" i="3"/>
  <c r="F39" i="3"/>
  <c r="C19" i="9" s="1"/>
  <c r="F139" i="7"/>
  <c r="H41" i="3"/>
  <c r="D223" i="7"/>
  <c r="D222" i="7" s="1"/>
  <c r="D134" i="7"/>
  <c r="D133" i="7" s="1"/>
  <c r="F36" i="3"/>
  <c r="C30" i="9" s="1"/>
  <c r="C134" i="7"/>
  <c r="C133" i="7" s="1"/>
  <c r="E233" i="7"/>
  <c r="E232" i="7" s="1"/>
  <c r="G63" i="3"/>
  <c r="D35" i="9" s="1"/>
  <c r="E223" i="7"/>
  <c r="B19" i="9"/>
  <c r="G36" i="3"/>
  <c r="D30" i="9" s="1"/>
  <c r="G249" i="7"/>
  <c r="F249" i="7"/>
  <c r="C233" i="7"/>
  <c r="C232" i="7" s="1"/>
  <c r="E63" i="3"/>
  <c r="C223" i="7"/>
  <c r="C222" i="7" s="1"/>
  <c r="C197" i="7"/>
  <c r="C196" i="7" s="1"/>
  <c r="G43" i="7"/>
  <c r="G42" i="7" s="1"/>
  <c r="F43" i="7"/>
  <c r="F42" i="7" s="1"/>
  <c r="C12" i="7"/>
  <c r="E210" i="7"/>
  <c r="F233" i="7"/>
  <c r="F232" i="7" s="1"/>
  <c r="C241" i="7"/>
  <c r="E22" i="3" s="1"/>
  <c r="B12" i="9" s="1"/>
  <c r="F22" i="3"/>
  <c r="C12" i="9" s="1"/>
  <c r="F241" i="7"/>
  <c r="H22" i="3" s="1"/>
  <c r="E12" i="9" s="1"/>
  <c r="D232" i="7"/>
  <c r="C97" i="7"/>
  <c r="C96" i="7" s="1"/>
  <c r="D97" i="7"/>
  <c r="D96" i="7" s="1"/>
  <c r="E97" i="7"/>
  <c r="E96" i="7" s="1"/>
  <c r="G139" i="7"/>
  <c r="E248" i="7"/>
  <c r="F12" i="7"/>
  <c r="F210" i="7"/>
  <c r="C179" i="7"/>
  <c r="C178" i="7" s="1"/>
  <c r="D141" i="7"/>
  <c r="F222" i="7"/>
  <c r="F178" i="7"/>
  <c r="F177" i="7" s="1"/>
  <c r="C139" i="7"/>
  <c r="D209" i="7"/>
  <c r="E179" i="7"/>
  <c r="C209" i="7"/>
  <c r="E31" i="3" l="1"/>
  <c r="C140" i="7"/>
  <c r="E11" i="3" s="1"/>
  <c r="B29" i="9" s="1"/>
  <c r="B31" i="9" s="1"/>
  <c r="E17" i="3"/>
  <c r="G26" i="3"/>
  <c r="G62" i="3"/>
  <c r="D24" i="9" s="1"/>
  <c r="E30" i="9"/>
  <c r="G25" i="3"/>
  <c r="D23" i="9"/>
  <c r="B35" i="9"/>
  <c r="F31" i="3"/>
  <c r="G140" i="7"/>
  <c r="C10" i="7"/>
  <c r="E11" i="7"/>
  <c r="G23" i="3" s="1"/>
  <c r="D12" i="7"/>
  <c r="D10" i="7" s="1"/>
  <c r="E10" i="7"/>
  <c r="I12" i="1"/>
  <c r="E21" i="3"/>
  <c r="I31" i="3"/>
  <c r="E24" i="3"/>
  <c r="B7" i="9" s="1"/>
  <c r="B9" i="9" s="1"/>
  <c r="F140" i="7"/>
  <c r="H17" i="3"/>
  <c r="H18" i="3" s="1"/>
  <c r="E34" i="9" s="1"/>
  <c r="E36" i="9" s="1"/>
  <c r="F95" i="7"/>
  <c r="I21" i="3"/>
  <c r="G11" i="7"/>
  <c r="I23" i="3" s="1"/>
  <c r="E18" i="3"/>
  <c r="B34" i="9" s="1"/>
  <c r="B36" i="9" s="1"/>
  <c r="F17" i="3"/>
  <c r="I17" i="3"/>
  <c r="F21" i="3"/>
  <c r="G24" i="3"/>
  <c r="D7" i="9" s="1"/>
  <c r="D9" i="9" s="1"/>
  <c r="F11" i="7"/>
  <c r="H23" i="3" s="1"/>
  <c r="C177" i="7"/>
  <c r="C95" i="7"/>
  <c r="G59" i="3"/>
  <c r="G66" i="3" s="1"/>
  <c r="H12" i="1"/>
  <c r="E222" i="7"/>
  <c r="E221" i="7" s="1"/>
  <c r="G10" i="7"/>
  <c r="E59" i="3"/>
  <c r="F24" i="3"/>
  <c r="C7" i="9" s="1"/>
  <c r="C9" i="9" s="1"/>
  <c r="F59" i="3"/>
  <c r="G13" i="1" s="1"/>
  <c r="H21" i="3"/>
  <c r="G248" i="7"/>
  <c r="I59" i="3"/>
  <c r="F248" i="7"/>
  <c r="H62" i="3" s="1"/>
  <c r="E24" i="9" s="1"/>
  <c r="H59" i="3"/>
  <c r="H66" i="3" s="1"/>
  <c r="F10" i="7"/>
  <c r="G95" i="7"/>
  <c r="D95" i="7"/>
  <c r="E95" i="7"/>
  <c r="D139" i="7"/>
  <c r="D140" i="7" s="1"/>
  <c r="E178" i="7"/>
  <c r="C248" i="7"/>
  <c r="D25" i="9" l="1"/>
  <c r="E62" i="3"/>
  <c r="B24" i="9" s="1"/>
  <c r="B11" i="5"/>
  <c r="B10" i="5" s="1"/>
  <c r="I62" i="3"/>
  <c r="F24" i="9" s="1"/>
  <c r="C9" i="7"/>
  <c r="E66" i="3"/>
  <c r="I20" i="3"/>
  <c r="I19" i="3" s="1"/>
  <c r="F18" i="9"/>
  <c r="F20" i="9" s="1"/>
  <c r="E20" i="3"/>
  <c r="E19" i="3" s="1"/>
  <c r="B18" i="9"/>
  <c r="B20" i="9" s="1"/>
  <c r="H20" i="3"/>
  <c r="H19" i="3" s="1"/>
  <c r="E18" i="9"/>
  <c r="E20" i="9" s="1"/>
  <c r="F20" i="3"/>
  <c r="F19" i="3" s="1"/>
  <c r="C18" i="9"/>
  <c r="C20" i="9" s="1"/>
  <c r="F66" i="3"/>
  <c r="D10" i="5"/>
  <c r="J12" i="1"/>
  <c r="I66" i="3"/>
  <c r="I11" i="3"/>
  <c r="F29" i="9" s="1"/>
  <c r="F31" i="9" s="1"/>
  <c r="I26" i="3"/>
  <c r="D29" i="9"/>
  <c r="D31" i="9" s="1"/>
  <c r="H11" i="3"/>
  <c r="E29" i="9" s="1"/>
  <c r="E31" i="9" s="1"/>
  <c r="H26" i="3"/>
  <c r="J13" i="1"/>
  <c r="I58" i="3"/>
  <c r="I13" i="1"/>
  <c r="I11" i="1" s="1"/>
  <c r="H58" i="3"/>
  <c r="E26" i="3"/>
  <c r="B23" i="9" s="1"/>
  <c r="F13" i="1"/>
  <c r="E58" i="3"/>
  <c r="H13" i="1"/>
  <c r="H11" i="1" s="1"/>
  <c r="G58" i="3"/>
  <c r="F18" i="3"/>
  <c r="C34" i="9" s="1"/>
  <c r="C36" i="9" s="1"/>
  <c r="H24" i="3"/>
  <c r="E7" i="9" s="1"/>
  <c r="E9" i="9" s="1"/>
  <c r="F58" i="3"/>
  <c r="E177" i="7"/>
  <c r="E94" i="7" s="1"/>
  <c r="G17" i="3"/>
  <c r="F221" i="7"/>
  <c r="D18" i="9"/>
  <c r="D20" i="9" s="1"/>
  <c r="C221" i="7"/>
  <c r="C94" i="7" s="1"/>
  <c r="G221" i="7"/>
  <c r="G94" i="7" s="1"/>
  <c r="F12" i="1"/>
  <c r="I18" i="3"/>
  <c r="F34" i="9" s="1"/>
  <c r="F36" i="9" s="1"/>
  <c r="G12" i="1"/>
  <c r="F10" i="5"/>
  <c r="D221" i="7"/>
  <c r="D94" i="7" s="1"/>
  <c r="B25" i="9" l="1"/>
  <c r="J11" i="1"/>
  <c r="E9" i="7"/>
  <c r="H25" i="3"/>
  <c r="E23" i="9"/>
  <c r="E25" i="9" s="1"/>
  <c r="I25" i="3"/>
  <c r="I10" i="3" s="1"/>
  <c r="J9" i="1" s="1"/>
  <c r="F23" i="9"/>
  <c r="F25" i="9" s="1"/>
  <c r="F94" i="7"/>
  <c r="F9" i="7"/>
  <c r="H10" i="3"/>
  <c r="I9" i="1" s="1"/>
  <c r="I8" i="1" s="1"/>
  <c r="D9" i="7"/>
  <c r="I24" i="3"/>
  <c r="F7" i="9" s="1"/>
  <c r="F9" i="9" s="1"/>
  <c r="F11" i="3"/>
  <c r="G18" i="3"/>
  <c r="D34" i="9" s="1"/>
  <c r="D36" i="9" s="1"/>
  <c r="E25" i="3"/>
  <c r="E10" i="3" s="1"/>
  <c r="F9" i="1" s="1"/>
  <c r="F8" i="1" s="1"/>
  <c r="G20" i="3"/>
  <c r="E10" i="5"/>
  <c r="G11" i="1"/>
  <c r="F11" i="1"/>
  <c r="F10" i="3" l="1"/>
  <c r="C29" i="9"/>
  <c r="C31" i="9" s="1"/>
  <c r="G19" i="3"/>
  <c r="G10" i="3"/>
  <c r="H9" i="1" s="1"/>
  <c r="H8" i="1" s="1"/>
  <c r="C10" i="5"/>
  <c r="J8" i="1"/>
  <c r="J14" i="1" s="1"/>
  <c r="I14" i="1"/>
  <c r="G9" i="1"/>
  <c r="G8" i="1" l="1"/>
  <c r="F14" i="1"/>
  <c r="H14" i="1" l="1"/>
  <c r="G14" i="1"/>
</calcChain>
</file>

<file path=xl/sharedStrings.xml><?xml version="1.0" encoding="utf-8"?>
<sst xmlns="http://schemas.openxmlformats.org/spreadsheetml/2006/main" count="865" uniqueCount="235">
  <si>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</si>
  <si>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</si>
  <si>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</si>
  <si>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</si>
  <si>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</si>
  <si>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</si>
  <si>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</si>
  <si>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</si>
  <si>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</si>
  <si>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</si>
  <si>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</si>
  <si>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</si>
  <si>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</si>
  <si>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</si>
  <si>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</si>
  <si>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</si>
  <si>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</si>
  <si>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</si>
  <si>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</si>
  <si>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</si>
  <si>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</si>
  <si>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</si>
  <si>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</si>
  <si>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</si>
  <si>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</si>
  <si>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</si>
  <si>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</si>
  <si>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</si>
  <si>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</si>
  <si>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</si>
  <si>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</si>
  <si>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</si>
  <si>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</si>
  <si>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</si>
  <si>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</si>
  <si>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</si>
  <si>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</si>
  <si>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</si>
  <si>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</si>
  <si>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</si>
  <si>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</si>
  <si>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</si>
  <si>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</si>
  <si>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</si>
  <si>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</si>
  <si>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</si>
  <si>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</si>
  <si>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</si>
  <si>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</si>
  <si>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</si>
  <si>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</si>
  <si>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</si>
  <si>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OŠ 
IVAN BENKOVIĆ</t>
  </si>
  <si>
    <t>OIB: 22113724208</t>
  </si>
  <si>
    <t xml:space="preserve">SVEUKUPNO </t>
  </si>
  <si>
    <t>Program 1001</t>
  </si>
  <si>
    <t>MINIMALNI STANDARD U OSNOVNOM ŠKOLSTVU- MATERIJALNI I FINANCIJSKI RASHODI</t>
  </si>
  <si>
    <t>Aktivnost A100001</t>
  </si>
  <si>
    <t xml:space="preserve">Rashodi poslovanja 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</si>
  <si>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</si>
  <si>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</si>
  <si>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</si>
  <si>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</si>
  <si>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</si>
  <si>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</si>
  <si>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</si>
  <si>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</si>
  <si>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</si>
  <si>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</si>
  <si>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</si>
  <si>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</si>
  <si>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</si>
  <si>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</si>
  <si>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</si>
  <si>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</si>
  <si>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</si>
  <si>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</si>
  <si>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</si>
  <si>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</si>
  <si>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</si>
  <si>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</si>
  <si>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</si>
  <si>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</si>
  <si>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</si>
  <si>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</si>
  <si>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</si>
  <si>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</si>
  <si>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Aktivnost A100002</t>
  </si>
  <si>
    <t>TEKUĆE INVESTICIJSKO ODRŽAVANJE- minimalni standard</t>
  </si>
  <si>
    <t>Materijal i dijelovi za tekuće i investicijsko održavanje</t>
  </si>
  <si>
    <t>Usluge tekućeg i investicijskog održavanja</t>
  </si>
  <si>
    <t>POJAČANI STANDARD U ŠKOLSTVU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</si>
  <si>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</si>
  <si>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</si>
  <si>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</si>
  <si>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</si>
  <si>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</si>
  <si>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</si>
  <si>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</si>
  <si>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</si>
  <si>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</si>
  <si>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</si>
  <si>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za prijevoz, rad na terenu i odvojeni život</t>
  </si>
  <si>
    <t>POTICANJE KORIŠTENJA SREDSTAVA IZ FONDOVA EU</t>
  </si>
  <si>
    <t xml:space="preserve">Tekući projekt T100011 </t>
  </si>
  <si>
    <t>NOVA ŠKOLSKA SHEMA VOĆA I POVRĆA TE MLIJEKA I MLIJEČNIH PROIZVODA</t>
  </si>
  <si>
    <t>Naknade građanima i kućanstvima iz EU sredstava - Školska shema I Medni dan</t>
  </si>
  <si>
    <t>PROGRAMI OSNOVNIH ŠKOLA IZVAN ŽUPANIJSKOG PRORAČUNA</t>
  </si>
  <si>
    <t>Uredski materijal</t>
  </si>
  <si>
    <t>Materijal i sirovine</t>
  </si>
  <si>
    <t>Sitan inventar i auto gume</t>
  </si>
  <si>
    <t>Službena odjeća i obuća</t>
  </si>
  <si>
    <t>Usluge tekućeg i investic.održavanja</t>
  </si>
  <si>
    <t xml:space="preserve">Računalne usluge </t>
  </si>
  <si>
    <t>Obveze za naknade troškova osobama izvan radnog odnosa</t>
  </si>
  <si>
    <t>Članarine</t>
  </si>
  <si>
    <t>Pristojbe i naknade-nezap.invalida</t>
  </si>
  <si>
    <t>Financijski rashodi</t>
  </si>
  <si>
    <t>Bankarske usluge i usluge platnog prom.</t>
  </si>
  <si>
    <t>Zatezne kamate</t>
  </si>
  <si>
    <t>ADMINISTRATIVNO, TEHNIČKO I STRUČNO OSOBLJE</t>
  </si>
  <si>
    <t>Plaće za prekovremeni rad</t>
  </si>
  <si>
    <t>Plaće za posebne uvijete rada</t>
  </si>
  <si>
    <t>Pristojbe i naknade</t>
  </si>
  <si>
    <t>Knjige, umjetnička djela i ostale izložbene vrijednosti</t>
  </si>
  <si>
    <t>Knjige</t>
  </si>
  <si>
    <t>ŠKOLSKA KUHINJA</t>
  </si>
  <si>
    <t>Tekući projekt T100006</t>
  </si>
  <si>
    <t>PRODUŽENI BORAVAK</t>
  </si>
  <si>
    <t>Uredski materijal i ostali materij. rashodi</t>
  </si>
  <si>
    <t>Tekući projekt T100008</t>
  </si>
  <si>
    <t>UČENIČKE ZADRUGE</t>
  </si>
  <si>
    <t>Tekući projekt T100012</t>
  </si>
  <si>
    <t>OPREMA ŠKOLA</t>
  </si>
  <si>
    <t>Postrojenja i oprema</t>
  </si>
  <si>
    <t>Uredska oprema i namještaj</t>
  </si>
  <si>
    <t>Instrumenti, uređaji i strojevi</t>
  </si>
  <si>
    <t>Sportska i glazbena oprema</t>
  </si>
  <si>
    <t>Uređaji, strojevi i oprema za ostale namjene</t>
  </si>
  <si>
    <t>Tekući projekt  T100019</t>
  </si>
  <si>
    <t>PRIJEVOZ UČENIKA S TEŠKOĆAMA</t>
  </si>
  <si>
    <t>Naknada troškova osobama izvan radnog odnosa</t>
  </si>
  <si>
    <t>Naknade građanima i kućanstvima u naravi</t>
  </si>
  <si>
    <t xml:space="preserve">IZVOR FINANCIRANJA </t>
  </si>
  <si>
    <t>OPĆI PRIMITCI</t>
  </si>
  <si>
    <t>PRIHODI OD PRUŽANJA VLASTITIH USLUGA</t>
  </si>
  <si>
    <t xml:space="preserve"> PRIHODI ZA POSEBNE NAMJENE</t>
  </si>
  <si>
    <t xml:space="preserve">POMOĆI </t>
  </si>
  <si>
    <t xml:space="preserve"> POMOĆI </t>
  </si>
  <si>
    <t xml:space="preserve">  POMOĆI( GDS)</t>
  </si>
  <si>
    <t xml:space="preserve"> POMOĆI (GDS)</t>
  </si>
  <si>
    <t xml:space="preserve"> PRIHODI OD PRUŽENIH USLUGA</t>
  </si>
  <si>
    <t xml:space="preserve"> DONACIJE</t>
  </si>
  <si>
    <t xml:space="preserve"> VLASTITI PRIHODI PRENESNI VIŠAK</t>
  </si>
  <si>
    <t xml:space="preserve"> POMOĆI</t>
  </si>
  <si>
    <t>PROJEKCIJA 2025.</t>
  </si>
  <si>
    <t>OIB</t>
  </si>
  <si>
    <t>NAZIV USTANOVE</t>
  </si>
  <si>
    <t>MEĐUNARODNA SURADNJA</t>
  </si>
  <si>
    <t xml:space="preserve">Uredski materijali i ostali materijalni rashodi </t>
  </si>
  <si>
    <t>Uredski materijal i ostali materijlani rashodi</t>
  </si>
  <si>
    <t>Tekući projekt T100055</t>
  </si>
  <si>
    <t>PRSTEN POTPORE VI</t>
  </si>
  <si>
    <t>09 OBRAZOVANJE</t>
  </si>
  <si>
    <t>096 Dodatne usluge u obrazovanju</t>
  </si>
  <si>
    <t>091 predškolsko obrazovanje i osnovno obrazovanje</t>
  </si>
  <si>
    <t>098 Usluge u obrazovanje koje nisu nigdje svrstane</t>
  </si>
  <si>
    <t>Naknade građanima i kućanstvima</t>
  </si>
  <si>
    <t xml:space="preserve">Vlastiti prihodi </t>
  </si>
  <si>
    <t>3.3</t>
  </si>
  <si>
    <t xml:space="preserve">Pomoći </t>
  </si>
  <si>
    <t>Prihodi z posebne namjene</t>
  </si>
  <si>
    <t>1.1</t>
  </si>
  <si>
    <t>4.L</t>
  </si>
  <si>
    <t>5.K</t>
  </si>
  <si>
    <t>Prihodi od imovine</t>
  </si>
  <si>
    <t>Prihodi poslovanja od upravnih i admin. Pristojbi po posebnim propisima i naknadama</t>
  </si>
  <si>
    <t>Prihodi o d prodaje robe te pruženih usluga i prihodi od donacija</t>
  </si>
  <si>
    <t>6.3</t>
  </si>
  <si>
    <t>Donacije</t>
  </si>
  <si>
    <t>3.7</t>
  </si>
  <si>
    <t>1.1 Opći prihodi i primitci</t>
  </si>
  <si>
    <t>Prihodi za posebne namjene</t>
  </si>
  <si>
    <t>Vlastiti prihodi -preseni</t>
  </si>
  <si>
    <t>Rezultata poslovanja</t>
  </si>
  <si>
    <t>Tekući projekt T100020</t>
  </si>
  <si>
    <t>Nabava udžbenika za učenike</t>
  </si>
  <si>
    <t>PLAN 2023.</t>
  </si>
  <si>
    <t>EUR</t>
  </si>
  <si>
    <t>Tekući projekt T100017</t>
  </si>
  <si>
    <t>Tekući projekt T100002</t>
  </si>
  <si>
    <t>Kapitalne pomoći</t>
  </si>
  <si>
    <t>5.B</t>
  </si>
  <si>
    <t>Izvršenje 2022.**</t>
  </si>
  <si>
    <t>Plan 2023.**</t>
  </si>
  <si>
    <t>Plan za 2024.</t>
  </si>
  <si>
    <t>Projekcija 
za 2026.</t>
  </si>
  <si>
    <t>Izvršenje 2022.</t>
  </si>
  <si>
    <t>PLAN 2024.</t>
  </si>
  <si>
    <t>Plan 2023.</t>
  </si>
  <si>
    <t>FP 2023.</t>
  </si>
  <si>
    <t>PLAN ZA  2024.</t>
  </si>
  <si>
    <t>PROJEKCIJA 2026.</t>
  </si>
  <si>
    <t>IZVRŠENJE 2022.*</t>
  </si>
  <si>
    <t xml:space="preserve">12.067,29 EUR </t>
  </si>
  <si>
    <t>Trošak sudskih postupaka</t>
  </si>
  <si>
    <t>Doprinosi za obvezno os.nezaposlenost</t>
  </si>
  <si>
    <t>NABAVA HIGIJENSKIH POTREPŠTINA</t>
  </si>
  <si>
    <t>Tekuće donacije</t>
  </si>
  <si>
    <t>tekuće donacije</t>
  </si>
  <si>
    <t xml:space="preserve">Tekući projekt T100027  </t>
  </si>
  <si>
    <t xml:space="preserve">2.000 </t>
  </si>
  <si>
    <t>PRSTEN POTPORE VII.</t>
  </si>
  <si>
    <t xml:space="preserve">         PRIJEDLOG FINANCIJSKOG PLANA OSNOVNE ŠKOLA IVAN BENKOVIĆ
ZA 2024. I PROJEKCIJA ZA 2025. I 2026. GODINU</t>
  </si>
  <si>
    <t>Brojčana oznaka i naziv</t>
  </si>
  <si>
    <t>PRIHODI</t>
  </si>
  <si>
    <t>RASHODI</t>
  </si>
  <si>
    <t>6.3 DONACIJE</t>
  </si>
  <si>
    <t>VLASTITI PRIHODI</t>
  </si>
  <si>
    <t>3.3. Vlastiti prihodi</t>
  </si>
  <si>
    <t xml:space="preserve">PRIHODI </t>
  </si>
  <si>
    <t>RAZLIKA</t>
  </si>
  <si>
    <t xml:space="preserve">3.7 PRENESENI VIŠAK VL.PRIHODA </t>
  </si>
  <si>
    <t>POMOĆI</t>
  </si>
  <si>
    <t>5.K MZO+ GDS</t>
  </si>
  <si>
    <t xml:space="preserve">RASHODI </t>
  </si>
  <si>
    <t>PRIHODI ZA POSEBNE NAMJENE</t>
  </si>
  <si>
    <t>1.1. OPĆI PRIHODI I PRIMITCI</t>
  </si>
  <si>
    <t>Preneseni višak</t>
  </si>
  <si>
    <t>A. RAČUN PRIHODA I RASHODA -po ekomomskoj klasifikaciji</t>
  </si>
  <si>
    <t>A. RAČUN PRIHODA I RASHODA  po izvoru financiranja</t>
  </si>
  <si>
    <t>FINANCIJSKI PLAN OSNOVNE ŠKOLE IVAN BENKOVIĆ
ZA 2024. I PROJEKCIJA ZA 2025. I 2026. GODINU</t>
  </si>
  <si>
    <t xml:space="preserve"> FINANCIJSKI PLAN OSNOVNE ŠKOLA IVAN BENKOVIĆ
ZA 2024. I PROJEKCIJA ZA 2025. I 2026. GODINU</t>
  </si>
  <si>
    <t xml:space="preserve"> FINANCIJSKI PLANA OSNOVNE ŠKOLA IVAN BENKOVIĆ
ZA 2024. I PROJEKCIJA ZA 2025. I 2026. GODINU</t>
  </si>
  <si>
    <t>FINANCIJSKI PLAN  OSNOVNE ŠKOLE IVAN BENKOVIĆ
ZA 2024. I PROJEKCIJE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</si>
</sst>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1C1FF"/>
      </patternFill>
    </fill>
    <fill>
      <patternFill patternType="solid">
        <fgColor theme="7" tint="0.39997558519241921"/>
        <bgColor rgb="FFE1E1FF"/>
      </patternFill>
    </fill>
    <fill>
      <patternFill patternType="solid">
        <fgColor theme="0"/>
        <bgColor rgb="FFC1C1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1C1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C1C1FF"/>
      </patternFill>
    </fill>
    <fill>
      <patternFill patternType="solid">
        <fgColor theme="7" tint="0.59999389629810485"/>
        <bgColor rgb="FFE1E1FF"/>
      </patternFill>
    </fill>
    <fill>
      <patternFill patternType="solid">
        <fgColor theme="4"/>
        <bgColor rgb="FFE1E1FF"/>
      </patternFill>
    </fill>
    <fill>
      <patternFill patternType="solid">
        <fgColor theme="6"/>
        <bgColor rgb="FFE1E1FF"/>
      </patternFill>
    </fill>
    <fill>
      <patternFill patternType="solid">
        <fgColor theme="9" tint="-0.499984740745262"/>
        <bgColor rgb="FFE1E1FF"/>
      </patternFill>
    </fill>
    <fill>
      <patternFill patternType="solid">
        <fgColor theme="9" tint="-0.249977111117893"/>
        <bgColor rgb="FFE1E1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1E1FF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8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/>
    <xf numFmtId="0" fontId="18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wrapText="1"/>
    </xf>
    <xf numFmtId="0" fontId="11" fillId="5" borderId="3" xfId="0" applyNumberFormat="1" applyFont="1" applyFill="1" applyBorder="1" applyAlignment="1" applyProtection="1">
      <alignment horizontal="left" wrapText="1"/>
    </xf>
    <xf numFmtId="0" fontId="11" fillId="5" borderId="3" xfId="0" applyNumberFormat="1" applyFont="1" applyFill="1" applyBorder="1" applyAlignment="1" applyProtection="1">
      <alignment wrapText="1"/>
    </xf>
    <xf numFmtId="4" fontId="11" fillId="5" borderId="3" xfId="0" applyNumberFormat="1" applyFont="1" applyFill="1" applyBorder="1" applyAlignment="1" applyProtection="1"/>
    <xf numFmtId="0" fontId="20" fillId="6" borderId="3" xfId="1" applyFont="1" applyFill="1" applyBorder="1" applyAlignment="1">
      <alignment horizontal="left" vertical="center" wrapText="1"/>
    </xf>
    <xf numFmtId="0" fontId="20" fillId="6" borderId="3" xfId="1" applyFont="1" applyFill="1" applyBorder="1" applyAlignment="1">
      <alignment horizontal="left" vertical="center" wrapText="1" readingOrder="1"/>
    </xf>
    <xf numFmtId="4" fontId="20" fillId="6" borderId="3" xfId="1" applyNumberFormat="1" applyFont="1" applyFill="1" applyBorder="1" applyAlignment="1">
      <alignment horizontal="right" vertical="center" wrapText="1" readingOrder="1"/>
    </xf>
    <xf numFmtId="0" fontId="20" fillId="7" borderId="3" xfId="1" applyFont="1" applyFill="1" applyBorder="1" applyAlignment="1">
      <alignment horizontal="left" vertical="center" wrapText="1"/>
    </xf>
    <xf numFmtId="0" fontId="20" fillId="7" borderId="3" xfId="1" applyFont="1" applyFill="1" applyBorder="1" applyAlignment="1">
      <alignment horizontal="left" vertical="center" wrapText="1" readingOrder="1"/>
    </xf>
    <xf numFmtId="4" fontId="20" fillId="7" borderId="3" xfId="1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right"/>
    </xf>
    <xf numFmtId="4" fontId="3" fillId="0" borderId="3" xfId="0" applyNumberFormat="1" applyFont="1" applyFill="1" applyBorder="1" applyAlignment="1" applyProtection="1">
      <alignment horizontal="right"/>
    </xf>
    <xf numFmtId="4" fontId="20" fillId="8" borderId="3" xfId="1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 applyProtection="1">
      <alignment horizontal="center" wrapText="1"/>
    </xf>
    <xf numFmtId="4" fontId="21" fillId="0" borderId="3" xfId="0" applyNumberFormat="1" applyFont="1" applyFill="1" applyBorder="1" applyAlignment="1" applyProtection="1">
      <alignment horizontal="right"/>
    </xf>
    <xf numFmtId="0" fontId="3" fillId="9" borderId="3" xfId="0" applyNumberFormat="1" applyFont="1" applyFill="1" applyBorder="1" applyAlignment="1" applyProtection="1">
      <alignment wrapText="1"/>
    </xf>
    <xf numFmtId="4" fontId="3" fillId="9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>
      <alignment horizontal="center" wrapText="1"/>
    </xf>
    <xf numFmtId="0" fontId="3" fillId="2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 applyProtection="1">
      <alignment horizontal="right"/>
    </xf>
    <xf numFmtId="0" fontId="3" fillId="10" borderId="3" xfId="0" applyNumberFormat="1" applyFont="1" applyFill="1" applyBorder="1" applyAlignment="1" applyProtection="1">
      <alignment horizontal="center" wrapText="1"/>
    </xf>
    <xf numFmtId="0" fontId="3" fillId="10" borderId="3" xfId="0" applyNumberFormat="1" applyFont="1" applyFill="1" applyBorder="1" applyAlignment="1" applyProtection="1">
      <alignment wrapText="1"/>
    </xf>
    <xf numFmtId="4" fontId="3" fillId="10" borderId="3" xfId="0" applyNumberFormat="1" applyFont="1" applyFill="1" applyBorder="1" applyAlignment="1" applyProtection="1">
      <alignment horizontal="right"/>
    </xf>
    <xf numFmtId="4" fontId="20" fillId="11" borderId="3" xfId="1" applyNumberFormat="1" applyFont="1" applyFill="1" applyBorder="1" applyAlignment="1">
      <alignment horizontal="right" vertical="center" wrapText="1" readingOrder="1"/>
    </xf>
    <xf numFmtId="0" fontId="3" fillId="12" borderId="3" xfId="0" applyNumberFormat="1" applyFont="1" applyFill="1" applyBorder="1" applyAlignment="1" applyProtection="1">
      <alignment horizontal="center" wrapText="1"/>
    </xf>
    <xf numFmtId="0" fontId="3" fillId="12" borderId="3" xfId="0" applyNumberFormat="1" applyFont="1" applyFill="1" applyBorder="1" applyAlignment="1" applyProtection="1">
      <alignment wrapText="1"/>
    </xf>
    <xf numFmtId="4" fontId="3" fillId="12" borderId="3" xfId="0" applyNumberFormat="1" applyFont="1" applyFill="1" applyBorder="1" applyAlignment="1" applyProtection="1">
      <alignment horizontal="right"/>
    </xf>
    <xf numFmtId="4" fontId="20" fillId="13" borderId="3" xfId="1" applyNumberFormat="1" applyFont="1" applyFill="1" applyBorder="1" applyAlignment="1">
      <alignment horizontal="right" vertical="center" wrapText="1" readingOrder="1"/>
    </xf>
    <xf numFmtId="0" fontId="21" fillId="0" borderId="3" xfId="0" applyNumberFormat="1" applyFont="1" applyFill="1" applyBorder="1" applyAlignment="1" applyProtection="1">
      <alignment horizontal="center" wrapText="1"/>
    </xf>
    <xf numFmtId="0" fontId="21" fillId="0" borderId="3" xfId="0" applyNumberFormat="1" applyFont="1" applyFill="1" applyBorder="1" applyAlignment="1" applyProtection="1">
      <alignment wrapText="1"/>
    </xf>
    <xf numFmtId="0" fontId="20" fillId="14" borderId="3" xfId="1" applyFont="1" applyFill="1" applyBorder="1" applyAlignment="1">
      <alignment horizontal="left" vertical="center" wrapText="1"/>
    </xf>
    <xf numFmtId="0" fontId="20" fillId="14" borderId="3" xfId="1" applyFont="1" applyFill="1" applyBorder="1" applyAlignment="1">
      <alignment horizontal="left" vertical="center" wrapText="1" readingOrder="1"/>
    </xf>
    <xf numFmtId="4" fontId="20" fillId="14" borderId="3" xfId="1" applyNumberFormat="1" applyFont="1" applyFill="1" applyBorder="1" applyAlignment="1">
      <alignment horizontal="right" vertical="center" wrapText="1" readingOrder="1"/>
    </xf>
    <xf numFmtId="0" fontId="22" fillId="0" borderId="3" xfId="1" applyFont="1" applyFill="1" applyBorder="1" applyAlignment="1">
      <alignment horizontal="left" vertical="center" wrapText="1" readingOrder="1"/>
    </xf>
    <xf numFmtId="0" fontId="22" fillId="7" borderId="3" xfId="1" applyFont="1" applyFill="1" applyBorder="1" applyAlignment="1">
      <alignment horizontal="left" vertical="center" wrapText="1"/>
    </xf>
    <xf numFmtId="0" fontId="22" fillId="7" borderId="3" xfId="1" applyFont="1" applyFill="1" applyBorder="1" applyAlignment="1">
      <alignment horizontal="left" vertical="center" wrapText="1" readingOrder="1"/>
    </xf>
    <xf numFmtId="4" fontId="22" fillId="7" borderId="3" xfId="1" applyNumberFormat="1" applyFont="1" applyFill="1" applyBorder="1" applyAlignment="1">
      <alignment horizontal="right" vertical="center" wrapText="1" readingOrder="1"/>
    </xf>
    <xf numFmtId="0" fontId="22" fillId="0" borderId="3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4" fontId="23" fillId="8" borderId="3" xfId="1" applyNumberFormat="1" applyFont="1" applyFill="1" applyBorder="1" applyAlignment="1">
      <alignment horizontal="right" vertical="center" wrapText="1" readingOrder="1"/>
    </xf>
    <xf numFmtId="0" fontId="20" fillId="0" borderId="3" xfId="1" applyFont="1" applyFill="1" applyBorder="1" applyAlignment="1">
      <alignment horizontal="center" vertical="center" wrapText="1"/>
    </xf>
    <xf numFmtId="0" fontId="23" fillId="12" borderId="3" xfId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 applyProtection="1">
      <alignment vertical="center" wrapText="1"/>
    </xf>
    <xf numFmtId="0" fontId="20" fillId="15" borderId="3" xfId="1" applyFont="1" applyFill="1" applyBorder="1" applyAlignment="1">
      <alignment horizontal="left" vertical="center" wrapText="1"/>
    </xf>
    <xf numFmtId="0" fontId="20" fillId="15" borderId="3" xfId="1" applyFont="1" applyFill="1" applyBorder="1" applyAlignment="1">
      <alignment horizontal="left" vertical="center" wrapText="1" readingOrder="1"/>
    </xf>
    <xf numFmtId="4" fontId="20" fillId="15" borderId="3" xfId="1" applyNumberFormat="1" applyFont="1" applyFill="1" applyBorder="1" applyAlignment="1">
      <alignment horizontal="right" vertical="center" wrapText="1" readingOrder="1"/>
    </xf>
    <xf numFmtId="0" fontId="20" fillId="16" borderId="3" xfId="1" applyFont="1" applyFill="1" applyBorder="1" applyAlignment="1">
      <alignment horizontal="left" vertical="center" wrapText="1"/>
    </xf>
    <xf numFmtId="0" fontId="20" fillId="16" borderId="3" xfId="1" applyFont="1" applyFill="1" applyBorder="1" applyAlignment="1">
      <alignment horizontal="left" vertical="center" wrapText="1" readingOrder="1"/>
    </xf>
    <xf numFmtId="4" fontId="20" fillId="16" borderId="3" xfId="1" applyNumberFormat="1" applyFont="1" applyFill="1" applyBorder="1" applyAlignment="1">
      <alignment horizontal="right" vertical="center" wrapText="1" readingOrder="1"/>
    </xf>
    <xf numFmtId="0" fontId="24" fillId="0" borderId="3" xfId="0" applyNumberFormat="1" applyFont="1" applyFill="1" applyBorder="1" applyAlignment="1" applyProtection="1">
      <alignment horizontal="center" wrapText="1"/>
    </xf>
    <xf numFmtId="0" fontId="24" fillId="0" borderId="3" xfId="0" applyNumberFormat="1" applyFont="1" applyFill="1" applyBorder="1" applyAlignment="1" applyProtection="1">
      <alignment wrapText="1"/>
    </xf>
    <xf numFmtId="4" fontId="24" fillId="0" borderId="3" xfId="0" applyNumberFormat="1" applyFont="1" applyFill="1" applyBorder="1" applyAlignment="1" applyProtection="1">
      <alignment horizontal="right"/>
    </xf>
    <xf numFmtId="0" fontId="20" fillId="0" borderId="3" xfId="1" applyFont="1" applyFill="1" applyBorder="1" applyAlignment="1">
      <alignment horizontal="left" vertical="center" wrapText="1" readingOrder="1"/>
    </xf>
    <xf numFmtId="0" fontId="20" fillId="17" borderId="3" xfId="1" applyFont="1" applyFill="1" applyBorder="1" applyAlignment="1">
      <alignment horizontal="left" vertical="center" wrapText="1"/>
    </xf>
    <xf numFmtId="0" fontId="20" fillId="17" borderId="3" xfId="1" applyFont="1" applyFill="1" applyBorder="1" applyAlignment="1">
      <alignment horizontal="left" vertical="center" wrapText="1" readingOrder="1"/>
    </xf>
    <xf numFmtId="4" fontId="20" fillId="17" borderId="3" xfId="1" applyNumberFormat="1" applyFont="1" applyFill="1" applyBorder="1" applyAlignment="1">
      <alignment horizontal="right" vertical="center" wrapText="1" readingOrder="1"/>
    </xf>
    <xf numFmtId="0" fontId="20" fillId="18" borderId="3" xfId="1" applyFont="1" applyFill="1" applyBorder="1" applyAlignment="1">
      <alignment horizontal="left" vertical="center" wrapText="1"/>
    </xf>
    <xf numFmtId="0" fontId="20" fillId="18" borderId="3" xfId="1" applyFont="1" applyFill="1" applyBorder="1" applyAlignment="1">
      <alignment horizontal="left" vertical="center" wrapText="1" readingOrder="1"/>
    </xf>
    <xf numFmtId="4" fontId="20" fillId="18" borderId="3" xfId="1" applyNumberFormat="1" applyFont="1" applyFill="1" applyBorder="1" applyAlignment="1">
      <alignment horizontal="right" vertical="center" wrapText="1" readingOrder="1"/>
    </xf>
    <xf numFmtId="4" fontId="3" fillId="19" borderId="3" xfId="0" applyNumberFormat="1" applyFont="1" applyFill="1" applyBorder="1" applyAlignment="1" applyProtection="1">
      <alignment horizontal="right"/>
    </xf>
    <xf numFmtId="0" fontId="20" fillId="20" borderId="3" xfId="1" applyFont="1" applyFill="1" applyBorder="1" applyAlignment="1">
      <alignment horizontal="left" vertical="center" wrapText="1"/>
    </xf>
    <xf numFmtId="0" fontId="20" fillId="20" borderId="3" xfId="1" applyFont="1" applyFill="1" applyBorder="1" applyAlignment="1">
      <alignment horizontal="left" vertical="center" wrapText="1" readingOrder="1"/>
    </xf>
    <xf numFmtId="4" fontId="20" fillId="20" borderId="3" xfId="1" applyNumberFormat="1" applyFont="1" applyFill="1" applyBorder="1" applyAlignment="1">
      <alignment horizontal="right" vertical="center" wrapText="1" readingOrder="1"/>
    </xf>
    <xf numFmtId="0" fontId="17" fillId="9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4" fontId="20" fillId="21" borderId="3" xfId="1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4" fontId="23" fillId="8" borderId="3" xfId="1" applyNumberFormat="1" applyFont="1" applyFill="1" applyBorder="1" applyAlignment="1">
      <alignment horizontal="right" wrapText="1" readingOrder="1"/>
    </xf>
    <xf numFmtId="16" fontId="10" fillId="2" borderId="3" xfId="0" quotePrefix="1" applyNumberFormat="1" applyFont="1" applyFill="1" applyBorder="1" applyAlignment="1">
      <alignment horizontal="left" vertical="center"/>
    </xf>
    <xf numFmtId="49" fontId="10" fillId="2" borderId="3" xfId="0" quotePrefix="1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3" borderId="2" xfId="0" applyNumberFormat="1" applyFont="1" applyFill="1" applyBorder="1" applyAlignment="1" applyProtection="1">
      <alignment vertical="center"/>
    </xf>
    <xf numFmtId="0" fontId="19" fillId="0" borderId="0" xfId="1"/>
    <xf numFmtId="4" fontId="6" fillId="3" borderId="1" xfId="0" quotePrefix="1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horizontal="right"/>
    </xf>
    <xf numFmtId="0" fontId="0" fillId="2" borderId="0" xfId="0" applyFill="1"/>
    <xf numFmtId="4" fontId="20" fillId="8" borderId="3" xfId="1" applyNumberFormat="1" applyFont="1" applyFill="1" applyBorder="1" applyAlignment="1">
      <alignment wrapText="1" readingOrder="1"/>
    </xf>
    <xf numFmtId="4" fontId="23" fillId="21" borderId="3" xfId="1" applyNumberFormat="1" applyFont="1" applyFill="1" applyBorder="1" applyAlignment="1">
      <alignment horizontal="right" vertical="center" wrapText="1" readingOrder="1"/>
    </xf>
    <xf numFmtId="0" fontId="0" fillId="0" borderId="0" xfId="0" applyFont="1"/>
    <xf numFmtId="4" fontId="6" fillId="4" borderId="1" xfId="0" quotePrefix="1" applyNumberFormat="1" applyFont="1" applyFill="1" applyBorder="1" applyAlignment="1">
      <alignment horizontal="right" wrapText="1"/>
    </xf>
    <xf numFmtId="0" fontId="6" fillId="22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top" wrapText="1"/>
    </xf>
    <xf numFmtId="4" fontId="26" fillId="0" borderId="3" xfId="0" applyNumberFormat="1" applyFont="1" applyFill="1" applyBorder="1" applyAlignment="1" applyProtection="1">
      <alignment horizontal="right"/>
    </xf>
    <xf numFmtId="0" fontId="6" fillId="23" borderId="3" xfId="0" applyNumberFormat="1" applyFont="1" applyFill="1" applyBorder="1" applyAlignment="1" applyProtection="1">
      <alignment horizontal="center" wrapText="1"/>
    </xf>
    <xf numFmtId="0" fontId="6" fillId="23" borderId="3" xfId="0" applyNumberFormat="1" applyFont="1" applyFill="1" applyBorder="1" applyAlignment="1" applyProtection="1">
      <alignment wrapText="1"/>
    </xf>
    <xf numFmtId="4" fontId="6" fillId="23" borderId="3" xfId="0" applyNumberFormat="1" applyFont="1" applyFill="1" applyBorder="1" applyAlignment="1" applyProtection="1">
      <alignment horizontal="right"/>
    </xf>
    <xf numFmtId="4" fontId="20" fillId="24" borderId="3" xfId="1" applyNumberFormat="1" applyFont="1" applyFill="1" applyBorder="1" applyAlignment="1">
      <alignment horizontal="right" vertical="center" wrapText="1" readingOrder="1"/>
    </xf>
    <xf numFmtId="0" fontId="21" fillId="23" borderId="3" xfId="0" applyNumberFormat="1" applyFont="1" applyFill="1" applyBorder="1" applyAlignment="1" applyProtection="1">
      <alignment horizontal="center" wrapText="1"/>
    </xf>
    <xf numFmtId="0" fontId="21" fillId="23" borderId="3" xfId="0" applyNumberFormat="1" applyFont="1" applyFill="1" applyBorder="1" applyAlignment="1" applyProtection="1">
      <alignment wrapText="1"/>
    </xf>
    <xf numFmtId="4" fontId="21" fillId="23" borderId="3" xfId="0" applyNumberFormat="1" applyFont="1" applyFill="1" applyBorder="1" applyAlignment="1" applyProtection="1">
      <alignment horizontal="right"/>
    </xf>
    <xf numFmtId="0" fontId="22" fillId="23" borderId="3" xfId="1" applyFont="1" applyFill="1" applyBorder="1" applyAlignment="1">
      <alignment horizontal="left" vertical="center" wrapText="1" readingOrder="1"/>
    </xf>
    <xf numFmtId="0" fontId="20" fillId="23" borderId="3" xfId="1" applyFont="1" applyFill="1" applyBorder="1" applyAlignment="1">
      <alignment horizontal="left" vertical="center" wrapText="1" readingOrder="1"/>
    </xf>
    <xf numFmtId="0" fontId="25" fillId="2" borderId="3" xfId="0" quotePrefix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4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11" fillId="2" borderId="1" xfId="0" quotePrefix="1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OneDrive%20-%20CARNET/RIF/RIF/2023/zagreba&#269;ka%20&#382;upanija/REBALANS%2023/O&#352;%20IVAN%20BENKOVI&#262;%20FP%2023-24-25(isprava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funkcijskoj kl"/>
      <sheetName val="POSEBNI DIO"/>
    </sheetNames>
    <sheetDataSet>
      <sheetData sheetId="0"/>
      <sheetData sheetId="1"/>
      <sheetData sheetId="2"/>
      <sheetData sheetId="3">
        <row r="301">
          <cell r="C301">
            <v>0</v>
          </cell>
          <cell r="D3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Q23" sqref="Q23"/>
    </sheetView>
  </sheetViews>
  <sheetFormatPr defaultRowHeight="15" x14ac:dyDescent="0.25"/>
  <cols>
    <col min="5" max="5" width="11.42578125" customWidth="1"/>
    <col min="6" max="6" width="18.7109375" customWidth="1"/>
    <col min="7" max="7" width="20.28515625" customWidth="1"/>
    <col min="8" max="8" width="15.42578125" customWidth="1"/>
    <col min="9" max="9" width="16.7109375" customWidth="1"/>
    <col min="10" max="10" width="17.140625" customWidth="1"/>
    <col min="11" max="11" width="16.140625" customWidth="1"/>
    <col min="12" max="12" width="19.5703125" customWidth="1"/>
    <col min="13" max="13" width="15" customWidth="1"/>
    <col min="14" max="14" width="14.85546875" customWidth="1"/>
    <col min="15" max="15" width="17.140625" customWidth="1"/>
  </cols>
  <sheetData>
    <row r="1" spans="1:15" ht="42" customHeight="1" x14ac:dyDescent="0.25">
      <c r="A1" s="149" t="s">
        <v>231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5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7"/>
      <c r="L2" s="27"/>
      <c r="M2" s="27"/>
      <c r="N2" s="27"/>
      <c r="O2" s="27"/>
    </row>
    <row r="3" spans="1:15" ht="15.75" x14ac:dyDescent="0.25">
      <c r="A3" s="149" t="s">
        <v>34</v>
      </c>
      <c r="B3" s="149"/>
      <c r="C3" s="149"/>
      <c r="D3" s="149"/>
      <c r="E3" s="149"/>
      <c r="F3" s="149"/>
      <c r="G3" s="149"/>
      <c r="H3" s="149"/>
      <c r="I3" s="174"/>
      <c r="J3" s="174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27"/>
      <c r="L4" s="27"/>
      <c r="M4" s="27"/>
      <c r="N4" s="27"/>
      <c r="O4" s="27"/>
    </row>
    <row r="5" spans="1:15" ht="18" customHeight="1" x14ac:dyDescent="0.25">
      <c r="A5" s="149" t="s">
        <v>40</v>
      </c>
      <c r="B5" s="150"/>
      <c r="C5" s="150"/>
      <c r="D5" s="150"/>
      <c r="E5" s="150"/>
      <c r="F5" s="150"/>
      <c r="G5" s="150"/>
      <c r="H5" s="150"/>
      <c r="I5" s="150"/>
      <c r="J5" s="150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9" t="s">
        <v>188</v>
      </c>
      <c r="K6" s="7"/>
      <c r="L6" s="7"/>
      <c r="M6" s="7"/>
      <c r="N6" s="7"/>
      <c r="O6" s="7"/>
    </row>
    <row r="7" spans="1:15" ht="25.5" x14ac:dyDescent="0.25">
      <c r="A7" s="31"/>
      <c r="B7" s="32"/>
      <c r="C7" s="32"/>
      <c r="D7" s="33"/>
      <c r="E7" s="34"/>
      <c r="F7" s="134" t="s">
        <v>193</v>
      </c>
      <c r="G7" s="134" t="s">
        <v>194</v>
      </c>
      <c r="H7" s="134" t="s">
        <v>195</v>
      </c>
      <c r="I7" s="134" t="s">
        <v>46</v>
      </c>
      <c r="J7" s="134" t="s">
        <v>196</v>
      </c>
    </row>
    <row r="8" spans="1:15" x14ac:dyDescent="0.25">
      <c r="A8" s="175" t="s">
        <v>0</v>
      </c>
      <c r="B8" s="157"/>
      <c r="C8" s="157"/>
      <c r="D8" s="157"/>
      <c r="E8" s="176"/>
      <c r="F8" s="120">
        <f>F9+F10</f>
        <v>1707216.5100000002</v>
      </c>
      <c r="G8" s="120">
        <f t="shared" ref="G8:J8" si="0">G9+G10</f>
        <v>1783311.31</v>
      </c>
      <c r="H8" s="120">
        <f>H9+H10</f>
        <v>2467430.8199999998</v>
      </c>
      <c r="I8" s="120">
        <f t="shared" si="0"/>
        <v>2465430.8199999998</v>
      </c>
      <c r="J8" s="120">
        <f t="shared" si="0"/>
        <v>2465430.8199999998</v>
      </c>
    </row>
    <row r="9" spans="1:15" s="129" customFormat="1" x14ac:dyDescent="0.25">
      <c r="A9" s="177" t="s">
        <v>1</v>
      </c>
      <c r="B9" s="172"/>
      <c r="C9" s="172"/>
      <c r="D9" s="172"/>
      <c r="E9" s="170"/>
      <c r="F9" s="128">
        <f>'RAČUN PRIHODA I RASHODA PO EK. '!E10</f>
        <v>1707216.5100000002</v>
      </c>
      <c r="G9" s="128">
        <f>'RAČUN PRIHODA I RASHODA PO EK. '!F10</f>
        <v>1783311.31</v>
      </c>
      <c r="H9" s="128">
        <f>'RAČUN PRIHODA I RASHODA PO EK. '!G10</f>
        <v>2467430.8199999998</v>
      </c>
      <c r="I9" s="128">
        <f>'RAČUN PRIHODA I RASHODA PO EK. '!H10</f>
        <v>2465430.8199999998</v>
      </c>
      <c r="J9" s="128">
        <f>'RAČUN PRIHODA I RASHODA PO EK. '!I10</f>
        <v>2465430.8199999998</v>
      </c>
    </row>
    <row r="10" spans="1:15" s="129" customFormat="1" x14ac:dyDescent="0.25">
      <c r="A10" s="168" t="s">
        <v>2</v>
      </c>
      <c r="B10" s="169"/>
      <c r="C10" s="169"/>
      <c r="D10" s="169"/>
      <c r="E10" s="170"/>
      <c r="F10" s="128">
        <v>0</v>
      </c>
      <c r="G10" s="128">
        <v>0</v>
      </c>
      <c r="H10" s="128">
        <v>0</v>
      </c>
      <c r="I10" s="128">
        <v>0</v>
      </c>
      <c r="J10" s="128">
        <v>0</v>
      </c>
    </row>
    <row r="11" spans="1:15" x14ac:dyDescent="0.25">
      <c r="A11" s="40" t="s">
        <v>3</v>
      </c>
      <c r="B11" s="123"/>
      <c r="C11" s="123"/>
      <c r="D11" s="123"/>
      <c r="E11" s="123"/>
      <c r="F11" s="120">
        <f>F13+F12</f>
        <v>1707216.5100000002</v>
      </c>
      <c r="G11" s="120">
        <f t="shared" ref="G11:J11" si="1">G13+G12</f>
        <v>1783311.3099999998</v>
      </c>
      <c r="H11" s="120">
        <f t="shared" si="1"/>
        <v>2467430.8199999998</v>
      </c>
      <c r="I11" s="120">
        <f t="shared" si="1"/>
        <v>2465430.8199999998</v>
      </c>
      <c r="J11" s="120">
        <f t="shared" si="1"/>
        <v>2465430.8199999998</v>
      </c>
    </row>
    <row r="12" spans="1:15" s="129" customFormat="1" x14ac:dyDescent="0.25">
      <c r="A12" s="171" t="s">
        <v>4</v>
      </c>
      <c r="B12" s="172"/>
      <c r="C12" s="172"/>
      <c r="D12" s="172"/>
      <c r="E12" s="173"/>
      <c r="F12" s="128">
        <f>'RAČUN PRIHODA I RASHODA PO EK. '!E31</f>
        <v>1679164.9400000002</v>
      </c>
      <c r="G12" s="128">
        <f>'RAČUN PRIHODA I RASHODA PO EK. '!F31</f>
        <v>1727711.3099999998</v>
      </c>
      <c r="H12" s="128">
        <f>'RAČUN PRIHODA I RASHODA PO EK. '!G31</f>
        <v>2421880.8199999998</v>
      </c>
      <c r="I12" s="128">
        <f>'RAČUN PRIHODA I RASHODA PO EK. '!H31</f>
        <v>2421880.8199999998</v>
      </c>
      <c r="J12" s="128">
        <f>'RAČUN PRIHODA I RASHODA PO EK. '!I31</f>
        <v>2421880.8199999998</v>
      </c>
    </row>
    <row r="13" spans="1:15" s="129" customFormat="1" x14ac:dyDescent="0.25">
      <c r="A13" s="168" t="s">
        <v>5</v>
      </c>
      <c r="B13" s="169"/>
      <c r="C13" s="169"/>
      <c r="D13" s="169"/>
      <c r="E13" s="170"/>
      <c r="F13" s="128">
        <f>'RAČUN PRIHODA I RASHODA PO EK. '!E59</f>
        <v>28051.569999999996</v>
      </c>
      <c r="G13" s="128">
        <f>'RAČUN PRIHODA I RASHODA PO EK. '!F59</f>
        <v>55600</v>
      </c>
      <c r="H13" s="128">
        <f>'RAČUN PRIHODA I RASHODA PO EK. '!G59</f>
        <v>45550</v>
      </c>
      <c r="I13" s="128">
        <f>'RAČUN PRIHODA I RASHODA PO EK. '!H59</f>
        <v>43550</v>
      </c>
      <c r="J13" s="128">
        <f>'RAČUN PRIHODA I RASHODA PO EK. '!I59</f>
        <v>43550</v>
      </c>
    </row>
    <row r="14" spans="1:15" x14ac:dyDescent="0.25">
      <c r="A14" s="156" t="s">
        <v>6</v>
      </c>
      <c r="B14" s="157"/>
      <c r="C14" s="157"/>
      <c r="D14" s="157"/>
      <c r="E14" s="158"/>
      <c r="F14" s="120">
        <f>F8-F11</f>
        <v>0</v>
      </c>
      <c r="G14" s="120">
        <f t="shared" ref="G14:J14" si="2">G8-G11</f>
        <v>0</v>
      </c>
      <c r="H14" s="120">
        <f t="shared" si="2"/>
        <v>0</v>
      </c>
      <c r="I14" s="120">
        <f t="shared" si="2"/>
        <v>0</v>
      </c>
      <c r="J14" s="120">
        <f t="shared" si="2"/>
        <v>0</v>
      </c>
    </row>
    <row r="15" spans="1:15" ht="18" x14ac:dyDescent="0.25">
      <c r="A15" s="27"/>
      <c r="B15" s="25"/>
      <c r="C15" s="25"/>
      <c r="D15" s="25"/>
      <c r="E15" s="25"/>
      <c r="F15" s="124"/>
      <c r="G15" s="25"/>
      <c r="H15" s="26"/>
      <c r="I15" s="26"/>
      <c r="J15" s="26"/>
      <c r="K15" s="25"/>
      <c r="L15" s="25"/>
      <c r="M15" s="25"/>
      <c r="N15" s="25"/>
      <c r="O15" s="25"/>
    </row>
    <row r="16" spans="1:15" ht="18" customHeight="1" x14ac:dyDescent="0.25">
      <c r="A16" s="149" t="s">
        <v>41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5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  <c r="K17" s="25"/>
      <c r="L17" s="25"/>
      <c r="M17" s="25"/>
      <c r="N17" s="25"/>
      <c r="O17" s="25"/>
    </row>
    <row r="18" spans="1:15" ht="18" customHeight="1" x14ac:dyDescent="0.25">
      <c r="A18" s="31"/>
      <c r="B18" s="32"/>
      <c r="C18" s="32"/>
      <c r="D18" s="33"/>
      <c r="E18" s="34"/>
      <c r="F18" s="3" t="s">
        <v>197</v>
      </c>
      <c r="G18" s="3" t="s">
        <v>199</v>
      </c>
      <c r="H18" s="3" t="s">
        <v>195</v>
      </c>
      <c r="I18" s="3" t="s">
        <v>46</v>
      </c>
      <c r="J18" s="3" t="s">
        <v>196</v>
      </c>
    </row>
    <row r="19" spans="1:15" ht="20.25" customHeight="1" x14ac:dyDescent="0.25">
      <c r="A19" s="151" t="s">
        <v>8</v>
      </c>
      <c r="B19" s="152"/>
      <c r="C19" s="152"/>
      <c r="D19" s="152"/>
      <c r="E19" s="153"/>
      <c r="F19" s="36"/>
      <c r="G19" s="36"/>
      <c r="H19" s="36"/>
      <c r="I19" s="36"/>
      <c r="J19" s="36"/>
    </row>
    <row r="20" spans="1:15" ht="39" customHeight="1" x14ac:dyDescent="0.25">
      <c r="A20" s="151" t="s">
        <v>9</v>
      </c>
      <c r="B20" s="154"/>
      <c r="C20" s="154"/>
      <c r="D20" s="154"/>
      <c r="E20" s="155"/>
      <c r="F20" s="36"/>
      <c r="G20" s="36"/>
      <c r="H20" s="36"/>
      <c r="I20" s="36"/>
      <c r="J20" s="36"/>
    </row>
    <row r="21" spans="1:15" x14ac:dyDescent="0.25">
      <c r="A21" s="156" t="s">
        <v>10</v>
      </c>
      <c r="B21" s="157"/>
      <c r="C21" s="157"/>
      <c r="D21" s="157"/>
      <c r="E21" s="158"/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</row>
    <row r="23" spans="1:15" ht="18" customHeight="1" x14ac:dyDescent="0.25">
      <c r="A23" s="149" t="s">
        <v>50</v>
      </c>
      <c r="B23" s="149"/>
      <c r="C23" s="149"/>
      <c r="D23" s="149"/>
      <c r="E23" s="149"/>
      <c r="F23" s="149"/>
      <c r="G23" s="149"/>
      <c r="H23" s="149"/>
      <c r="I23" s="149"/>
      <c r="J23" s="149"/>
    </row>
    <row r="24" spans="1:15" ht="5.25" customHeight="1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  <c r="K24" s="25"/>
      <c r="L24" s="25"/>
      <c r="M24" s="25"/>
      <c r="N24" s="25"/>
      <c r="O24" s="25"/>
    </row>
    <row r="25" spans="1:15" ht="31.5" customHeight="1" x14ac:dyDescent="0.25">
      <c r="A25" s="31"/>
      <c r="B25" s="32"/>
      <c r="C25" s="32"/>
      <c r="D25" s="33"/>
      <c r="E25" s="34"/>
      <c r="F25" s="3" t="s">
        <v>197</v>
      </c>
      <c r="G25" s="3" t="s">
        <v>187</v>
      </c>
      <c r="H25" s="3" t="s">
        <v>198</v>
      </c>
      <c r="I25" s="3" t="s">
        <v>155</v>
      </c>
      <c r="J25" s="3" t="s">
        <v>196</v>
      </c>
    </row>
    <row r="26" spans="1:15" ht="36" customHeight="1" x14ac:dyDescent="0.25">
      <c r="A26" s="162" t="s">
        <v>42</v>
      </c>
      <c r="B26" s="163"/>
      <c r="C26" s="163"/>
      <c r="D26" s="163"/>
      <c r="E26" s="164"/>
      <c r="F26" s="133" t="s">
        <v>204</v>
      </c>
      <c r="G26" s="37"/>
      <c r="H26" s="37"/>
      <c r="I26" s="37"/>
      <c r="J26" s="38"/>
    </row>
    <row r="27" spans="1:15" ht="30" customHeight="1" x14ac:dyDescent="0.25">
      <c r="A27" s="165" t="s">
        <v>7</v>
      </c>
      <c r="B27" s="166"/>
      <c r="C27" s="166"/>
      <c r="D27" s="166"/>
      <c r="E27" s="167"/>
      <c r="F27" s="125">
        <v>4856.51</v>
      </c>
      <c r="G27" s="127">
        <v>2000</v>
      </c>
      <c r="H27" s="126" t="s">
        <v>211</v>
      </c>
      <c r="I27" s="121">
        <v>0</v>
      </c>
      <c r="J27" s="122">
        <v>0</v>
      </c>
    </row>
    <row r="30" spans="1:15" x14ac:dyDescent="0.25">
      <c r="A30" s="161" t="s">
        <v>11</v>
      </c>
      <c r="B30" s="154"/>
      <c r="C30" s="154"/>
      <c r="D30" s="154"/>
      <c r="E30" s="154"/>
      <c r="F30" s="137">
        <v>4856.51</v>
      </c>
      <c r="G30" s="36">
        <v>0</v>
      </c>
      <c r="H30" s="36">
        <v>0</v>
      </c>
      <c r="I30" s="36">
        <v>0</v>
      </c>
      <c r="J30" s="36">
        <v>0</v>
      </c>
    </row>
    <row r="31" spans="1:15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29.25" customHeight="1" x14ac:dyDescent="0.25">
      <c r="A32" s="159"/>
      <c r="B32" s="160"/>
      <c r="C32" s="160"/>
      <c r="D32" s="160"/>
      <c r="E32" s="160"/>
      <c r="F32" s="160"/>
      <c r="G32" s="160"/>
      <c r="H32" s="160"/>
      <c r="I32" s="160"/>
      <c r="J32" s="160"/>
    </row>
    <row r="33" spans="1:10" ht="8.25" customHeight="1" x14ac:dyDescent="0.25"/>
    <row r="34" spans="1:10" x14ac:dyDescent="0.25">
      <c r="A34" s="159"/>
      <c r="B34" s="160"/>
      <c r="C34" s="160"/>
      <c r="D34" s="160"/>
      <c r="E34" s="160"/>
      <c r="F34" s="160"/>
      <c r="G34" s="160"/>
      <c r="H34" s="160"/>
      <c r="I34" s="160"/>
      <c r="J34" s="160"/>
    </row>
    <row r="35" spans="1:10" ht="8.25" customHeight="1" x14ac:dyDescent="0.25"/>
    <row r="36" spans="1:10" ht="29.25" customHeight="1" x14ac:dyDescent="0.25">
      <c r="A36" s="159" t="s">
        <v>43</v>
      </c>
      <c r="B36" s="160"/>
      <c r="C36" s="160"/>
      <c r="D36" s="160"/>
      <c r="E36" s="160"/>
      <c r="F36" s="160"/>
      <c r="G36" s="160"/>
      <c r="H36" s="160"/>
      <c r="I36" s="160"/>
      <c r="J36" s="160"/>
    </row>
  </sheetData>
  <mergeCells count="20">
    <mergeCell ref="A14:E14"/>
    <mergeCell ref="A13:E13"/>
    <mergeCell ref="A12:E12"/>
    <mergeCell ref="A5:J5"/>
    <mergeCell ref="A1:J1"/>
    <mergeCell ref="A3:J3"/>
    <mergeCell ref="A8:E8"/>
    <mergeCell ref="A9:E9"/>
    <mergeCell ref="A10:E10"/>
    <mergeCell ref="A16:J16"/>
    <mergeCell ref="A19:E19"/>
    <mergeCell ref="A20:E20"/>
    <mergeCell ref="A21:E21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workbookViewId="0">
      <selection activeCell="M11" sqref="M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140625" bestFit="1" customWidth="1"/>
    <col min="4" max="9" width="25.28515625" customWidth="1"/>
    <col min="11" max="11" width="10.140625" bestFit="1" customWidth="1"/>
    <col min="12" max="12" width="12.28515625" customWidth="1"/>
    <col min="13" max="13" width="18.140625" customWidth="1"/>
    <col min="15" max="15" width="11.7109375" bestFit="1" customWidth="1"/>
  </cols>
  <sheetData>
    <row r="1" spans="1:13" ht="42" customHeight="1" x14ac:dyDescent="0.25">
      <c r="A1" s="149" t="s">
        <v>234</v>
      </c>
      <c r="B1" s="149"/>
      <c r="C1" s="149"/>
      <c r="D1" s="149"/>
      <c r="E1" s="149"/>
      <c r="F1" s="149"/>
      <c r="G1" s="149"/>
      <c r="H1" s="149"/>
      <c r="I1" s="149"/>
    </row>
    <row r="2" spans="1:13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ht="15.75" x14ac:dyDescent="0.25">
      <c r="A3" s="149" t="s">
        <v>34</v>
      </c>
      <c r="B3" s="149"/>
      <c r="C3" s="149"/>
      <c r="D3" s="149"/>
      <c r="E3" s="149"/>
      <c r="F3" s="149"/>
      <c r="G3" s="149"/>
      <c r="H3" s="174"/>
      <c r="I3" s="174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18" customHeight="1" x14ac:dyDescent="0.25">
      <c r="A5" s="149" t="s">
        <v>229</v>
      </c>
      <c r="B5" s="150"/>
      <c r="C5" s="150"/>
      <c r="D5" s="150"/>
      <c r="E5" s="150"/>
      <c r="F5" s="150"/>
      <c r="G5" s="150"/>
      <c r="H5" s="150"/>
      <c r="I5" s="150"/>
    </row>
    <row r="6" spans="1:13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3" ht="15.75" x14ac:dyDescent="0.25">
      <c r="A7" s="149" t="s">
        <v>1</v>
      </c>
      <c r="B7" s="178"/>
      <c r="C7" s="178"/>
      <c r="D7" s="178"/>
      <c r="E7" s="178"/>
      <c r="F7" s="178"/>
      <c r="G7" s="178"/>
      <c r="H7" s="178"/>
      <c r="I7" s="178"/>
    </row>
    <row r="8" spans="1:13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3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197</v>
      </c>
      <c r="F9" s="23" t="s">
        <v>199</v>
      </c>
      <c r="G9" s="23" t="s">
        <v>195</v>
      </c>
      <c r="H9" s="23" t="s">
        <v>46</v>
      </c>
      <c r="I9" s="23" t="s">
        <v>196</v>
      </c>
    </row>
    <row r="10" spans="1:13" ht="15.75" customHeight="1" x14ac:dyDescent="0.25">
      <c r="A10" s="11">
        <v>6</v>
      </c>
      <c r="B10" s="11"/>
      <c r="C10" s="11"/>
      <c r="D10" s="11" t="s">
        <v>19</v>
      </c>
      <c r="E10" s="118">
        <f t="shared" ref="E10:F10" si="0">E11+E15+E17+E20+E23+E25</f>
        <v>1707216.5100000002</v>
      </c>
      <c r="F10" s="118">
        <f t="shared" si="0"/>
        <v>1783311.31</v>
      </c>
      <c r="G10" s="118">
        <f>G11+G15+G17+G20+G23+G25</f>
        <v>2467430.8199999998</v>
      </c>
      <c r="H10" s="118">
        <f>H11+H15+H17+H20+H23+H25</f>
        <v>2465430.8199999998</v>
      </c>
      <c r="I10" s="118">
        <f>I11+I15+I17+I20+I23+I25</f>
        <v>2465430.8199999998</v>
      </c>
    </row>
    <row r="11" spans="1:13" ht="38.25" x14ac:dyDescent="0.25">
      <c r="A11" s="11"/>
      <c r="B11" s="16">
        <v>63</v>
      </c>
      <c r="C11" s="16"/>
      <c r="D11" s="16" t="s">
        <v>47</v>
      </c>
      <c r="E11" s="118">
        <f>'POSEBNI DIO'!C140+'POSEBNI DIO'!C162+'POSEBNI DIO'!C172+'POSEBNI DIO'!C196+'POSEBNI DIO'!C253+'POSEBNI DIO'!C259+'POSEBNI DIO'!C265+'POSEBNI DIO'!C273+'POSEBNI DIO'!C278</f>
        <v>1482345.6500000001</v>
      </c>
      <c r="F11" s="118">
        <f>'POSEBNI DIO'!D140+'POSEBNI DIO'!D162+'POSEBNI DIO'!D172+'POSEBNI DIO'!D196+'POSEBNI DIO'!D253+'POSEBNI DIO'!D259+'POSEBNI DIO'!D265+'POSEBNI DIO'!D273+'POSEBNI DIO'!D278</f>
        <v>1617450</v>
      </c>
      <c r="G11" s="118">
        <f>'POSEBNI DIO'!E140+'POSEBNI DIO'!E162+'POSEBNI DIO'!E172+'POSEBNI DIO'!E196+'POSEBNI DIO'!E253+'POSEBNI DIO'!E259+'POSEBNI DIO'!E265+'POSEBNI DIO'!E273+'POSEBNI DIO'!E278</f>
        <v>2198330.8199999998</v>
      </c>
      <c r="H11" s="118">
        <f>'POSEBNI DIO'!F140+'POSEBNI DIO'!F162+'POSEBNI DIO'!F172+'POSEBNI DIO'!F196+'POSEBNI DIO'!F253+'POSEBNI DIO'!F259+'POSEBNI DIO'!F265+'POSEBNI DIO'!F273+'POSEBNI DIO'!F278</f>
        <v>2198330.8199999998</v>
      </c>
      <c r="I11" s="118">
        <f>'POSEBNI DIO'!G140+'POSEBNI DIO'!G162+'POSEBNI DIO'!G172+'POSEBNI DIO'!G196+'POSEBNI DIO'!G253+'POSEBNI DIO'!G259+'POSEBNI DIO'!G265+'POSEBNI DIO'!G273+'POSEBNI DIO'!G278</f>
        <v>2198330.8199999998</v>
      </c>
      <c r="L11" s="135"/>
      <c r="M11" s="135"/>
    </row>
    <row r="12" spans="1:13" x14ac:dyDescent="0.25">
      <c r="A12" s="11"/>
      <c r="B12" s="16"/>
      <c r="C12" s="16" t="s">
        <v>174</v>
      </c>
      <c r="D12" s="18" t="s">
        <v>191</v>
      </c>
      <c r="E12" s="118">
        <f>'POSEBNI DIO'!C170+'POSEBNI DIO'!C257</f>
        <v>27083.94</v>
      </c>
      <c r="F12" s="118">
        <f>'POSEBNI DIO'!D170+'POSEBNI DIO'!D257</f>
        <v>44000</v>
      </c>
      <c r="G12" s="118">
        <f>'POSEBNI DIO'!E170+'POSEBNI DIO'!E257</f>
        <v>38000</v>
      </c>
      <c r="H12" s="118">
        <f>'POSEBNI DIO'!F170+'POSEBNI DIO'!F257</f>
        <v>38000</v>
      </c>
      <c r="I12" s="118">
        <f>'POSEBNI DIO'!G170+'POSEBNI DIO'!G257</f>
        <v>38000</v>
      </c>
      <c r="L12" s="135"/>
    </row>
    <row r="13" spans="1:13" x14ac:dyDescent="0.25">
      <c r="A13" s="12"/>
      <c r="B13" s="12"/>
      <c r="C13" s="13" t="s">
        <v>174</v>
      </c>
      <c r="D13" s="13" t="s">
        <v>170</v>
      </c>
      <c r="E13" s="118">
        <f>'POSEBNI DIO'!C163+'POSEBNI DIO'!C171+'POSEBNI DIO'!C196+'POSEBNI DIO'!C258+'POSEBNI DIO'!C272+'POSEBNI DIO'!C140+'POSEBNI DIO'!C282</f>
        <v>1455261.71</v>
      </c>
      <c r="F13" s="118">
        <f>'POSEBNI DIO'!D163+'POSEBNI DIO'!D171+'POSEBNI DIO'!D196+'POSEBNI DIO'!D258+'POSEBNI DIO'!D272+'POSEBNI DIO'!D140+'POSEBNI DIO'!D282</f>
        <v>1572450</v>
      </c>
      <c r="G13" s="118">
        <f>'POSEBNI DIO'!E163+'POSEBNI DIO'!E171+'POSEBNI DIO'!E196+'POSEBNI DIO'!E258+'POSEBNI DIO'!E272+'POSEBNI DIO'!E140+'POSEBNI DIO'!E282</f>
        <v>2158480.8199999998</v>
      </c>
      <c r="H13" s="118">
        <f>'POSEBNI DIO'!F163+'POSEBNI DIO'!F171+'POSEBNI DIO'!F196+'POSEBNI DIO'!F258+'POSEBNI DIO'!F272+'POSEBNI DIO'!F140+'POSEBNI DIO'!F282</f>
        <v>2158480.8199999998</v>
      </c>
      <c r="I13" s="118">
        <f>'POSEBNI DIO'!G163+'POSEBNI DIO'!G171+'POSEBNI DIO'!G196+'POSEBNI DIO'!G258+'POSEBNI DIO'!G272+'POSEBNI DIO'!G140+'POSEBNI DIO'!G282</f>
        <v>2158480.8199999998</v>
      </c>
    </row>
    <row r="14" spans="1:13" x14ac:dyDescent="0.25">
      <c r="A14" s="12"/>
      <c r="B14" s="12"/>
      <c r="C14" s="13" t="s">
        <v>192</v>
      </c>
      <c r="D14" s="13" t="s">
        <v>170</v>
      </c>
      <c r="E14" s="118">
        <f>'POSEBNI DIO'!C264</f>
        <v>0</v>
      </c>
      <c r="F14" s="118">
        <f>'POSEBNI DIO'!D264</f>
        <v>1000</v>
      </c>
      <c r="G14" s="118">
        <f>'POSEBNI DIO'!E264</f>
        <v>1850</v>
      </c>
      <c r="H14" s="118">
        <f>'POSEBNI DIO'!F264</f>
        <v>1850</v>
      </c>
      <c r="I14" s="118">
        <f>'POSEBNI DIO'!G264</f>
        <v>1850</v>
      </c>
    </row>
    <row r="15" spans="1:13" x14ac:dyDescent="0.25">
      <c r="A15" s="11"/>
      <c r="B15" s="16">
        <v>64</v>
      </c>
      <c r="C15" s="16"/>
      <c r="D15" s="16" t="s">
        <v>175</v>
      </c>
      <c r="E15" s="118">
        <f>E16</f>
        <v>0</v>
      </c>
      <c r="F15" s="118">
        <f>F16</f>
        <v>10</v>
      </c>
      <c r="G15" s="118">
        <f t="shared" ref="G15:I15" si="1">G16</f>
        <v>10</v>
      </c>
      <c r="H15" s="118">
        <f t="shared" si="1"/>
        <v>10</v>
      </c>
      <c r="I15" s="118">
        <f t="shared" si="1"/>
        <v>10</v>
      </c>
    </row>
    <row r="16" spans="1:13" x14ac:dyDescent="0.25">
      <c r="A16" s="12"/>
      <c r="B16" s="12"/>
      <c r="C16" s="115" t="s">
        <v>169</v>
      </c>
      <c r="D16" s="13" t="s">
        <v>168</v>
      </c>
      <c r="E16" s="118">
        <v>0</v>
      </c>
      <c r="F16" s="116">
        <v>10</v>
      </c>
      <c r="G16" s="116">
        <v>10</v>
      </c>
      <c r="H16" s="116">
        <v>10</v>
      </c>
      <c r="I16" s="116">
        <v>10</v>
      </c>
    </row>
    <row r="17" spans="1:13" ht="51" x14ac:dyDescent="0.25">
      <c r="A17" s="12"/>
      <c r="B17" s="30">
        <v>65</v>
      </c>
      <c r="C17" s="13"/>
      <c r="D17" s="16" t="s">
        <v>176</v>
      </c>
      <c r="E17" s="118">
        <f>'POSEBNI DIO'!C232+'POSEBNI DIO'!C178+'POSEBNI DIO'!C133</f>
        <v>35653.509999999995</v>
      </c>
      <c r="F17" s="118">
        <f>'POSEBNI DIO'!D232+'POSEBNI DIO'!D178+'POSEBNI DIO'!D133</f>
        <v>46550</v>
      </c>
      <c r="G17" s="118">
        <f>'POSEBNI DIO'!E232+'POSEBNI DIO'!E178+'POSEBNI DIO'!E133</f>
        <v>57850</v>
      </c>
      <c r="H17" s="118">
        <f>'POSEBNI DIO'!F232+'POSEBNI DIO'!F178+'POSEBNI DIO'!F133</f>
        <v>57850</v>
      </c>
      <c r="I17" s="118">
        <f>'POSEBNI DIO'!G232+'POSEBNI DIO'!G178+'POSEBNI DIO'!G133</f>
        <v>57850</v>
      </c>
      <c r="K17" s="135"/>
    </row>
    <row r="18" spans="1:13" x14ac:dyDescent="0.25">
      <c r="A18" s="12"/>
      <c r="B18" s="12"/>
      <c r="C18" s="13" t="s">
        <v>173</v>
      </c>
      <c r="D18" s="13" t="s">
        <v>171</v>
      </c>
      <c r="E18" s="118">
        <f t="shared" ref="E18:I18" si="2">E17</f>
        <v>35653.509999999995</v>
      </c>
      <c r="F18" s="118">
        <f t="shared" si="2"/>
        <v>46550</v>
      </c>
      <c r="G18" s="118">
        <f t="shared" si="2"/>
        <v>57850</v>
      </c>
      <c r="H18" s="118">
        <f t="shared" si="2"/>
        <v>57850</v>
      </c>
      <c r="I18" s="118">
        <f t="shared" si="2"/>
        <v>57850</v>
      </c>
    </row>
    <row r="19" spans="1:13" ht="15.75" customHeight="1" x14ac:dyDescent="0.25">
      <c r="A19" s="11"/>
      <c r="B19" s="11"/>
      <c r="C19" s="11"/>
      <c r="D19" s="11" t="s">
        <v>19</v>
      </c>
      <c r="E19" s="118">
        <f>E20</f>
        <v>26315.82</v>
      </c>
      <c r="F19" s="118">
        <f>F20</f>
        <v>25662</v>
      </c>
      <c r="G19" s="118">
        <f>G20</f>
        <v>32612</v>
      </c>
      <c r="H19" s="118">
        <f t="shared" ref="H19:I19" si="3">H20</f>
        <v>32612</v>
      </c>
      <c r="I19" s="118">
        <f t="shared" si="3"/>
        <v>32612</v>
      </c>
      <c r="K19" s="136"/>
      <c r="M19" s="135">
        <f>G10-G23</f>
        <v>2290802.8199999998</v>
      </c>
    </row>
    <row r="20" spans="1:13" ht="40.5" customHeight="1" x14ac:dyDescent="0.25">
      <c r="A20" s="11"/>
      <c r="B20" s="11">
        <v>66</v>
      </c>
      <c r="C20" s="11"/>
      <c r="D20" s="16" t="s">
        <v>177</v>
      </c>
      <c r="E20" s="118">
        <f>E21+E22</f>
        <v>26315.82</v>
      </c>
      <c r="F20" s="118">
        <f t="shared" ref="F20" si="4">F21+F22</f>
        <v>25662</v>
      </c>
      <c r="G20" s="118">
        <f t="shared" ref="G20" si="5">G21+G22</f>
        <v>32612</v>
      </c>
      <c r="H20" s="118">
        <f t="shared" ref="H20" si="6">H21+H22</f>
        <v>32612</v>
      </c>
      <c r="I20" s="118">
        <f t="shared" ref="I20" si="7">I21+I22</f>
        <v>32612</v>
      </c>
    </row>
    <row r="21" spans="1:13" x14ac:dyDescent="0.25">
      <c r="A21" s="12"/>
      <c r="B21" s="30"/>
      <c r="C21" s="115" t="s">
        <v>169</v>
      </c>
      <c r="D21" s="13" t="s">
        <v>168</v>
      </c>
      <c r="E21" s="118">
        <f>'POSEBNI DIO'!C96+'POSEBNI DIO'!C210+'POSEBNI DIO'!C222-'POSEBNI DIO'!C132</f>
        <v>26315.82</v>
      </c>
      <c r="F21" s="118">
        <f>'POSEBNI DIO'!D96+'POSEBNI DIO'!D210+'POSEBNI DIO'!D222-'POSEBNI DIO'!D132</f>
        <v>24162</v>
      </c>
      <c r="G21" s="118">
        <f>'POSEBNI DIO'!E96+'POSEBNI DIO'!E210+'POSEBNI DIO'!E222-'POSEBNI DIO'!E132</f>
        <v>32162</v>
      </c>
      <c r="H21" s="118">
        <f>'POSEBNI DIO'!F96+'POSEBNI DIO'!F210+'POSEBNI DIO'!F222-'POSEBNI DIO'!F132</f>
        <v>32162</v>
      </c>
      <c r="I21" s="118">
        <f>'POSEBNI DIO'!G96+'POSEBNI DIO'!G210+'POSEBNI DIO'!G222-'POSEBNI DIO'!G132</f>
        <v>32162</v>
      </c>
    </row>
    <row r="22" spans="1:13" x14ac:dyDescent="0.25">
      <c r="A22" s="12"/>
      <c r="B22" s="12"/>
      <c r="C22" s="115" t="s">
        <v>178</v>
      </c>
      <c r="D22" s="13" t="s">
        <v>179</v>
      </c>
      <c r="E22" s="118">
        <f>'POSEBNI DIO'!C241</f>
        <v>0</v>
      </c>
      <c r="F22" s="118">
        <f>'POSEBNI DIO'!D241</f>
        <v>1500</v>
      </c>
      <c r="G22" s="118">
        <f>'POSEBNI DIO'!E241</f>
        <v>450</v>
      </c>
      <c r="H22" s="118">
        <f>'POSEBNI DIO'!F241</f>
        <v>450</v>
      </c>
      <c r="I22" s="118">
        <f>'POSEBNI DIO'!G241</f>
        <v>450</v>
      </c>
    </row>
    <row r="23" spans="1:13" ht="38.25" x14ac:dyDescent="0.25">
      <c r="A23" s="12"/>
      <c r="B23" s="12">
        <v>67</v>
      </c>
      <c r="C23" s="13"/>
      <c r="D23" s="16" t="s">
        <v>48</v>
      </c>
      <c r="E23" s="118">
        <f>'POSEBNI DIO'!C11+'POSEBNI DIO'!C57+'POSEBNI DIO'!C88+'POSEBNI DIO'!C51+'POSEBNI DIO'!D75+'POSEBNI DIO'!C62</f>
        <v>162901.53000000003</v>
      </c>
      <c r="F23" s="118">
        <f>'POSEBNI DIO'!D11+'POSEBNI DIO'!D57+'POSEBNI DIO'!D88+'POSEBNI DIO'!D51+'POSEBNI DIO'!E75+'POSEBNI DIO'!D62</f>
        <v>91639.31</v>
      </c>
      <c r="G23" s="118">
        <f>'POSEBNI DIO'!E11+'POSEBNI DIO'!E57+'POSEBNI DIO'!E88+'POSEBNI DIO'!E51+'POSEBNI DIO'!F75</f>
        <v>176628</v>
      </c>
      <c r="H23" s="118">
        <f>'POSEBNI DIO'!F11+'POSEBNI DIO'!F57+'POSEBNI DIO'!F88+'POSEBNI DIO'!F51+'POSEBNI DIO'!G75</f>
        <v>176628</v>
      </c>
      <c r="I23" s="118">
        <f>'POSEBNI DIO'!G11+'POSEBNI DIO'!G57+'POSEBNI DIO'!G88+'POSEBNI DIO'!G51+'POSEBNI DIO'!G75</f>
        <v>176628</v>
      </c>
    </row>
    <row r="24" spans="1:13" x14ac:dyDescent="0.25">
      <c r="A24" s="12"/>
      <c r="B24" s="12"/>
      <c r="C24" s="114"/>
      <c r="D24" s="17" t="s">
        <v>181</v>
      </c>
      <c r="E24" s="118">
        <f t="shared" ref="E24:I24" si="8">E23</f>
        <v>162901.53000000003</v>
      </c>
      <c r="F24" s="118">
        <f t="shared" si="8"/>
        <v>91639.31</v>
      </c>
      <c r="G24" s="118">
        <f t="shared" si="8"/>
        <v>176628</v>
      </c>
      <c r="H24" s="118">
        <f t="shared" si="8"/>
        <v>176628</v>
      </c>
      <c r="I24" s="118">
        <f t="shared" si="8"/>
        <v>176628</v>
      </c>
    </row>
    <row r="25" spans="1:13" ht="15.75" customHeight="1" x14ac:dyDescent="0.25">
      <c r="A25" s="11">
        <v>9</v>
      </c>
      <c r="B25" s="11"/>
      <c r="C25" s="11"/>
      <c r="D25" s="11" t="s">
        <v>184</v>
      </c>
      <c r="E25" s="118">
        <f>E26</f>
        <v>0</v>
      </c>
      <c r="F25" s="118">
        <v>2000</v>
      </c>
      <c r="G25" s="118">
        <f>G26</f>
        <v>2000</v>
      </c>
      <c r="H25" s="118">
        <f>H26</f>
        <v>0</v>
      </c>
      <c r="I25" s="118">
        <f>I26</f>
        <v>0</v>
      </c>
    </row>
    <row r="26" spans="1:13" x14ac:dyDescent="0.25">
      <c r="A26" s="12"/>
      <c r="B26" s="12">
        <v>92</v>
      </c>
      <c r="C26" s="115" t="s">
        <v>180</v>
      </c>
      <c r="D26" s="13" t="s">
        <v>183</v>
      </c>
      <c r="E26" s="118">
        <f>'POSEBNI DIO'!C248</f>
        <v>0</v>
      </c>
      <c r="F26" s="118">
        <f>'POSEBNI DIO'!D248</f>
        <v>2000</v>
      </c>
      <c r="G26" s="118">
        <f>'POSEBNI DIO'!E248</f>
        <v>2000</v>
      </c>
      <c r="H26" s="118">
        <f>'POSEBNI DIO'!F248</f>
        <v>0</v>
      </c>
      <c r="I26" s="118">
        <f>'POSEBNI DIO'!G248</f>
        <v>0</v>
      </c>
    </row>
    <row r="28" spans="1:13" ht="15.75" x14ac:dyDescent="0.25">
      <c r="A28" s="149" t="s">
        <v>21</v>
      </c>
      <c r="B28" s="178"/>
      <c r="C28" s="178"/>
      <c r="D28" s="178"/>
      <c r="E28" s="178"/>
      <c r="F28" s="178"/>
      <c r="G28" s="178"/>
      <c r="H28" s="178"/>
      <c r="I28" s="178"/>
    </row>
    <row r="29" spans="1:13" ht="18" x14ac:dyDescent="0.25">
      <c r="A29" s="4"/>
      <c r="B29" s="4"/>
      <c r="C29" s="4"/>
      <c r="D29" s="4"/>
      <c r="E29" s="4"/>
      <c r="F29" s="4"/>
      <c r="G29" s="4"/>
      <c r="H29" s="5"/>
      <c r="I29" s="5"/>
    </row>
    <row r="30" spans="1:13" ht="25.5" x14ac:dyDescent="0.25">
      <c r="A30" s="23" t="s">
        <v>16</v>
      </c>
      <c r="B30" s="22" t="s">
        <v>17</v>
      </c>
      <c r="C30" s="22" t="s">
        <v>18</v>
      </c>
      <c r="D30" s="22" t="s">
        <v>22</v>
      </c>
      <c r="E30" s="22" t="s">
        <v>197</v>
      </c>
      <c r="F30" s="23" t="s">
        <v>199</v>
      </c>
      <c r="G30" s="23" t="s">
        <v>195</v>
      </c>
      <c r="H30" s="23" t="s">
        <v>46</v>
      </c>
      <c r="I30" s="23" t="s">
        <v>196</v>
      </c>
    </row>
    <row r="31" spans="1:13" ht="15.75" customHeight="1" x14ac:dyDescent="0.25">
      <c r="A31" s="11">
        <v>3</v>
      </c>
      <c r="B31" s="11"/>
      <c r="C31" s="11"/>
      <c r="D31" s="11" t="s">
        <v>23</v>
      </c>
      <c r="E31" s="118">
        <f t="shared" ref="E31" si="9">E32+E37+E42+E48+E53</f>
        <v>1679164.9400000002</v>
      </c>
      <c r="F31" s="118">
        <f t="shared" ref="F31" si="10">F32+F37+F42+F48+F53</f>
        <v>1727711.3099999998</v>
      </c>
      <c r="G31" s="118">
        <f>G32+G37+G42+G48+G53</f>
        <v>2421880.8199999998</v>
      </c>
      <c r="H31" s="118">
        <f>H32+H37+H42+H48+H53</f>
        <v>2421880.8199999998</v>
      </c>
      <c r="I31" s="118">
        <f t="shared" ref="I31" si="11">I32+I37+I42+I48+I53</f>
        <v>2421880.8199999998</v>
      </c>
    </row>
    <row r="32" spans="1:13" s="112" customFormat="1" ht="15.75" customHeight="1" x14ac:dyDescent="0.25">
      <c r="A32" s="11"/>
      <c r="B32" s="11">
        <v>31</v>
      </c>
      <c r="C32" s="11"/>
      <c r="D32" s="11" t="s">
        <v>24</v>
      </c>
      <c r="E32" s="119">
        <f>+'POSEBNI DIO'!C98+'POSEBNI DIO'!C142+'POSEBNI DIO'!C180+'POSEBNI DIO'!C198+'POSEBNI DIO'!C64+'POSEBNI DIO'!C77</f>
        <v>1412773.4300000002</v>
      </c>
      <c r="F32" s="119">
        <f>+'POSEBNI DIO'!D98+'POSEBNI DIO'!D142+'POSEBNI DIO'!D180+'POSEBNI DIO'!D198+'POSEBNI DIO'!D64+'POSEBNI DIO'!D77</f>
        <v>1512950</v>
      </c>
      <c r="G32" s="119">
        <f>+'POSEBNI DIO'!E98+'POSEBNI DIO'!E142+'POSEBNI DIO'!E180+'POSEBNI DIO'!E198+'POSEBNI DIO'!E64+'POSEBNI DIO'!E77</f>
        <v>1926105.26</v>
      </c>
      <c r="H32" s="119">
        <f>+'POSEBNI DIO'!F98+'POSEBNI DIO'!F142+'POSEBNI DIO'!F180+'POSEBNI DIO'!F198+'POSEBNI DIO'!F64+'POSEBNI DIO'!F77</f>
        <v>1926105.26</v>
      </c>
      <c r="I32" s="119">
        <f>+'POSEBNI DIO'!G98+'POSEBNI DIO'!G142+'POSEBNI DIO'!G180+'POSEBNI DIO'!G198+'POSEBNI DIO'!G64+'POSEBNI DIO'!G77</f>
        <v>1926105.26</v>
      </c>
    </row>
    <row r="33" spans="1:9" x14ac:dyDescent="0.25">
      <c r="A33" s="12"/>
      <c r="B33" s="12"/>
      <c r="C33" s="115" t="s">
        <v>172</v>
      </c>
      <c r="D33" s="13" t="s">
        <v>20</v>
      </c>
      <c r="E33" s="118">
        <f>'POSEBNI DIO'!C77+'POSEBNI DIO'!C64</f>
        <v>38419.980000000003</v>
      </c>
      <c r="F33" s="118">
        <f>'POSEBNI DIO'!D77+'POSEBNI DIO'!D64</f>
        <v>0</v>
      </c>
      <c r="G33" s="118">
        <f>'POSEBNI DIO'!E77+'POSEBNI DIO'!E64</f>
        <v>59755.26</v>
      </c>
      <c r="H33" s="118">
        <f>'POSEBNI DIO'!F77+'POSEBNI DIO'!F64</f>
        <v>59755.26</v>
      </c>
      <c r="I33" s="118">
        <f>'POSEBNI DIO'!G77+'POSEBNI DIO'!G64</f>
        <v>59755.26</v>
      </c>
    </row>
    <row r="34" spans="1:9" x14ac:dyDescent="0.25">
      <c r="A34" s="12"/>
      <c r="B34" s="12"/>
      <c r="C34" s="115" t="s">
        <v>169</v>
      </c>
      <c r="D34" s="13" t="s">
        <v>168</v>
      </c>
      <c r="E34" s="118">
        <f>'POSEBNI DIO'!C98</f>
        <v>4822.8599999999997</v>
      </c>
      <c r="F34" s="118">
        <f>'POSEBNI DIO'!D98</f>
        <v>4000</v>
      </c>
      <c r="G34" s="118">
        <f>'POSEBNI DIO'!E98</f>
        <v>4000</v>
      </c>
      <c r="H34" s="118">
        <f>'POSEBNI DIO'!F98</f>
        <v>4000</v>
      </c>
      <c r="I34" s="118">
        <f>'POSEBNI DIO'!G98</f>
        <v>4000</v>
      </c>
    </row>
    <row r="35" spans="1:9" x14ac:dyDescent="0.25">
      <c r="A35" s="12"/>
      <c r="B35" s="12"/>
      <c r="C35" s="13" t="s">
        <v>173</v>
      </c>
      <c r="D35" s="13" t="s">
        <v>182</v>
      </c>
      <c r="E35" s="118">
        <f>'POSEBNI DIO'!C180</f>
        <v>17511.23</v>
      </c>
      <c r="F35" s="118">
        <f>'POSEBNI DIO'!D180</f>
        <v>29300</v>
      </c>
      <c r="G35" s="118">
        <f>'POSEBNI DIO'!E180</f>
        <v>31250</v>
      </c>
      <c r="H35" s="118">
        <f>'POSEBNI DIO'!F180</f>
        <v>31250</v>
      </c>
      <c r="I35" s="118">
        <f>'POSEBNI DIO'!G180</f>
        <v>31250</v>
      </c>
    </row>
    <row r="36" spans="1:9" x14ac:dyDescent="0.25">
      <c r="A36" s="12"/>
      <c r="B36" s="12"/>
      <c r="C36" s="13" t="s">
        <v>174</v>
      </c>
      <c r="D36" s="13" t="s">
        <v>170</v>
      </c>
      <c r="E36" s="118">
        <f>'POSEBNI DIO'!C142+'POSEBNI DIO'!C198</f>
        <v>1352019.3599999999</v>
      </c>
      <c r="F36" s="118">
        <f>'POSEBNI DIO'!D142+'POSEBNI DIO'!D198</f>
        <v>1479650</v>
      </c>
      <c r="G36" s="118">
        <f>'POSEBNI DIO'!E142+'POSEBNI DIO'!E198</f>
        <v>1831100</v>
      </c>
      <c r="H36" s="118">
        <f>'POSEBNI DIO'!F142+'POSEBNI DIO'!F198</f>
        <v>1831100</v>
      </c>
      <c r="I36" s="118">
        <f>'POSEBNI DIO'!G142+'POSEBNI DIO'!G198</f>
        <v>1831100</v>
      </c>
    </row>
    <row r="37" spans="1:9" s="112" customFormat="1" x14ac:dyDescent="0.25">
      <c r="A37" s="30"/>
      <c r="B37" s="30">
        <v>32</v>
      </c>
      <c r="C37" s="117"/>
      <c r="D37" s="30" t="s">
        <v>35</v>
      </c>
      <c r="E37" s="119">
        <f>'POSEBNI DIO'!C14+'POSEBNI DIO'!C44+'POSEBNI DIO'!C53+'POSEBNI DIO'!C59+'POSEBNI DIO'!C71+'POSEBNI DIO'!C101+'POSEBNI DIO'!C135+'POSEBNI DIO'!C151+'POSEBNI DIO'!C175+'POSEBNI DIO'!C188+'POSEBNI DIO'!C206+'POSEBNI DIO'!C212+'POSEBNI DIO'!C261+'POSEBNI DIO'!C267+'POSEBNI DIO'!C274+'POSEBNI DIO'!D84</f>
        <v>201744.6</v>
      </c>
      <c r="F37" s="119">
        <f>'POSEBNI DIO'!D14+'POSEBNI DIO'!D44+'POSEBNI DIO'!D53+'POSEBNI DIO'!D59+'POSEBNI DIO'!D71+'POSEBNI DIO'!D101+'POSEBNI DIO'!D135+'POSEBNI DIO'!D151+'POSEBNI DIO'!D175+'POSEBNI DIO'!D188+'POSEBNI DIO'!D206+'POSEBNI DIO'!D212+'POSEBNI DIO'!D261+'POSEBNI DIO'!D267+'POSEBNI DIO'!D274+'POSEBNI DIO'!E84</f>
        <v>161935.4</v>
      </c>
      <c r="G37" s="119">
        <f>'POSEBNI DIO'!E14+'POSEBNI DIO'!E44+'POSEBNI DIO'!E53+'POSEBNI DIO'!E59+'POSEBNI DIO'!E71+'POSEBNI DIO'!E101+'POSEBNI DIO'!E135+'POSEBNI DIO'!E151+'POSEBNI DIO'!E175+'POSEBNI DIO'!E188+'POSEBNI DIO'!E206+'POSEBNI DIO'!E212+'POSEBNI DIO'!E261+'POSEBNI DIO'!E267+'POSEBNI DIO'!E274+'POSEBNI DIO'!E84</f>
        <v>429318.83</v>
      </c>
      <c r="H37" s="119">
        <f>'POSEBNI DIO'!F14+'POSEBNI DIO'!F44+'POSEBNI DIO'!F53+'POSEBNI DIO'!F59+'POSEBNI DIO'!F71+'POSEBNI DIO'!F101+'POSEBNI DIO'!F135+'POSEBNI DIO'!F151+'POSEBNI DIO'!F175+'POSEBNI DIO'!F188+'POSEBNI DIO'!F206+'POSEBNI DIO'!F212+'POSEBNI DIO'!F261+'POSEBNI DIO'!F267+'POSEBNI DIO'!F274+'POSEBNI DIO'!G84</f>
        <v>429318.82999999996</v>
      </c>
      <c r="I37" s="119">
        <f>'POSEBNI DIO'!G14+'POSEBNI DIO'!G44+'POSEBNI DIO'!G53+'POSEBNI DIO'!G59+'POSEBNI DIO'!G71+'POSEBNI DIO'!G101+'POSEBNI DIO'!G135+'POSEBNI DIO'!G151+'POSEBNI DIO'!G175+'POSEBNI DIO'!G188+'POSEBNI DIO'!G206+'POSEBNI DIO'!G212+'POSEBNI DIO'!G261+'POSEBNI DIO'!G267+'POSEBNI DIO'!G274+'POSEBNI DIO'!G84</f>
        <v>429318.82999999996</v>
      </c>
    </row>
    <row r="38" spans="1:9" x14ac:dyDescent="0.25">
      <c r="A38" s="12"/>
      <c r="B38" s="12"/>
      <c r="C38" s="115" t="s">
        <v>172</v>
      </c>
      <c r="D38" s="13" t="s">
        <v>20</v>
      </c>
      <c r="E38" s="118">
        <f>'POSEBNI DIO'!C14+'POSEBNI DIO'!C44+'POSEBNI DIO'!C53+'POSEBNI DIO'!C59+'POSEBNI DIO'!C71+'POSEBNI DIO'!D84</f>
        <v>116803.05</v>
      </c>
      <c r="F38" s="118">
        <f>'POSEBNI DIO'!D14+'POSEBNI DIO'!D44+'POSEBNI DIO'!D53+'POSEBNI DIO'!D59+'POSEBNI DIO'!D71+'POSEBNI DIO'!E84</f>
        <v>86973.4</v>
      </c>
      <c r="G38" s="118">
        <f>'POSEBNI DIO'!E14+'POSEBNI DIO'!E44+'POSEBNI DIO'!E53+'POSEBNI DIO'!E59+'POSEBNI DIO'!E71+'POSEBNI DIO'!E84</f>
        <v>112206.83</v>
      </c>
      <c r="H38" s="118">
        <f>'POSEBNI DIO'!F14+'POSEBNI DIO'!F44+'POSEBNI DIO'!F53+'POSEBNI DIO'!F59+'POSEBNI DIO'!F71+'POSEBNI DIO'!G84</f>
        <v>112206.83</v>
      </c>
      <c r="I38" s="118">
        <f>'POSEBNI DIO'!G14+'POSEBNI DIO'!G44+'POSEBNI DIO'!G53+'POSEBNI DIO'!G59+'POSEBNI DIO'!G71+'POSEBNI DIO'!H84</f>
        <v>108431.09</v>
      </c>
    </row>
    <row r="39" spans="1:9" x14ac:dyDescent="0.25">
      <c r="A39" s="12"/>
      <c r="B39" s="12"/>
      <c r="C39" s="115" t="s">
        <v>169</v>
      </c>
      <c r="D39" s="13" t="s">
        <v>168</v>
      </c>
      <c r="E39" s="118">
        <f>'POSEBNI DIO'!C101+'POSEBNI DIO'!C212</f>
        <v>20592.760000000002</v>
      </c>
      <c r="F39" s="118">
        <f>'POSEBNI DIO'!D101+'POSEBNI DIO'!D212</f>
        <v>18012</v>
      </c>
      <c r="G39" s="118">
        <f>'POSEBNI DIO'!E101+'POSEBNI DIO'!E212</f>
        <v>25212</v>
      </c>
      <c r="H39" s="118">
        <f>'POSEBNI DIO'!F101+'POSEBNI DIO'!F212</f>
        <v>25212</v>
      </c>
      <c r="I39" s="118">
        <f>'POSEBNI DIO'!G101+'POSEBNI DIO'!G212</f>
        <v>25212</v>
      </c>
    </row>
    <row r="40" spans="1:9" x14ac:dyDescent="0.25">
      <c r="A40" s="12"/>
      <c r="B40" s="12"/>
      <c r="C40" s="13" t="s">
        <v>173</v>
      </c>
      <c r="D40" s="13" t="s">
        <v>171</v>
      </c>
      <c r="E40" s="118">
        <f>'POSEBNI DIO'!C135+'POSEBNI DIO'!C188</f>
        <v>17606.16</v>
      </c>
      <c r="F40" s="118">
        <f>'POSEBNI DIO'!D135+'POSEBNI DIO'!D188</f>
        <v>11150</v>
      </c>
      <c r="G40" s="118">
        <f>'POSEBNI DIO'!E135+'POSEBNI DIO'!E188</f>
        <v>24300</v>
      </c>
      <c r="H40" s="118">
        <f>'POSEBNI DIO'!F135+'POSEBNI DIO'!F188</f>
        <v>24300</v>
      </c>
      <c r="I40" s="118">
        <f>'POSEBNI DIO'!G135+'POSEBNI DIO'!G188</f>
        <v>24300</v>
      </c>
    </row>
    <row r="41" spans="1:9" x14ac:dyDescent="0.25">
      <c r="A41" s="12"/>
      <c r="B41" s="12"/>
      <c r="C41" s="13" t="s">
        <v>174</v>
      </c>
      <c r="D41" s="13" t="s">
        <v>170</v>
      </c>
      <c r="E41" s="118">
        <f>'POSEBNI DIO'!C151+'POSEBNI DIO'!C173+'POSEBNI DIO'!C206+'POSEBNI DIO'!C267+'POSEBNI DIO'!C274+'POSEBNI DIO'!C259</f>
        <v>46742.630000000005</v>
      </c>
      <c r="F41" s="118">
        <f>'POSEBNI DIO'!D151+'POSEBNI DIO'!D173+'POSEBNI DIO'!D206+'POSEBNI DIO'!D267+'POSEBNI DIO'!D274+'POSEBNI DIO'!D259</f>
        <v>45800</v>
      </c>
      <c r="G41" s="118">
        <f>'POSEBNI DIO'!E151+'POSEBNI DIO'!E173+'POSEBNI DIO'!E206+'POSEBNI DIO'!E267+'POSEBNI DIO'!E274+'POSEBNI DIO'!E259</f>
        <v>267600</v>
      </c>
      <c r="H41" s="118">
        <f>'POSEBNI DIO'!F151+'POSEBNI DIO'!F173+'POSEBNI DIO'!F206+'POSEBNI DIO'!F267+'POSEBNI DIO'!F274+'POSEBNI DIO'!F259</f>
        <v>267600</v>
      </c>
      <c r="I41" s="118">
        <f>'POSEBNI DIO'!G151+'POSEBNI DIO'!G173+'POSEBNI DIO'!G206+'POSEBNI DIO'!G267+'POSEBNI DIO'!G274+'POSEBNI DIO'!G259</f>
        <v>267600</v>
      </c>
    </row>
    <row r="42" spans="1:9" s="112" customFormat="1" x14ac:dyDescent="0.25">
      <c r="A42" s="30"/>
      <c r="B42" s="30">
        <v>34</v>
      </c>
      <c r="C42" s="117"/>
      <c r="D42" s="117" t="s">
        <v>117</v>
      </c>
      <c r="E42" s="119">
        <f>'POSEBNI DIO'!C39+'POSEBNI DIO'!C130</f>
        <v>1344.66</v>
      </c>
      <c r="F42" s="119">
        <f>'POSEBNI DIO'!D39+'POSEBNI DIO'!D130</f>
        <v>1525.91</v>
      </c>
      <c r="G42" s="119">
        <f>'POSEBNI DIO'!E39+'POSEBNI DIO'!E130+'POSEBNI DIO'!E160</f>
        <v>6525.91</v>
      </c>
      <c r="H42" s="119">
        <f>'POSEBNI DIO'!F39+'POSEBNI DIO'!F130+'POSEBNI DIO'!F160</f>
        <v>6525.91</v>
      </c>
      <c r="I42" s="119">
        <f>'POSEBNI DIO'!G39+'POSEBNI DIO'!G130+'POSEBNI DIO'!G160</f>
        <v>6525.91</v>
      </c>
    </row>
    <row r="43" spans="1:9" x14ac:dyDescent="0.25">
      <c r="A43" s="12"/>
      <c r="B43" s="12"/>
      <c r="C43" s="115" t="s">
        <v>172</v>
      </c>
      <c r="D43" s="13" t="s">
        <v>20</v>
      </c>
      <c r="E43" s="118">
        <f>'POSEBNI DIO'!C39</f>
        <v>875.97</v>
      </c>
      <c r="F43" s="118">
        <f>'POSEBNI DIO'!D39</f>
        <v>1365.91</v>
      </c>
      <c r="G43" s="118">
        <f>'POSEBNI DIO'!E39</f>
        <v>1365.91</v>
      </c>
      <c r="H43" s="118">
        <f>'POSEBNI DIO'!F39</f>
        <v>1365.91</v>
      </c>
      <c r="I43" s="118">
        <f>'POSEBNI DIO'!G39</f>
        <v>1365.91</v>
      </c>
    </row>
    <row r="44" spans="1:9" x14ac:dyDescent="0.25">
      <c r="A44" s="12"/>
      <c r="B44" s="12"/>
      <c r="C44" s="115" t="s">
        <v>169</v>
      </c>
      <c r="D44" s="13" t="s">
        <v>168</v>
      </c>
      <c r="E44" s="118">
        <f>'POSEBNI DIO'!C129</f>
        <v>468.69</v>
      </c>
      <c r="F44" s="118">
        <f>'POSEBNI DIO'!D129</f>
        <v>160</v>
      </c>
      <c r="G44" s="118">
        <f>'POSEBNI DIO'!E129</f>
        <v>160</v>
      </c>
      <c r="H44" s="118">
        <f>'POSEBNI DIO'!F129</f>
        <v>160</v>
      </c>
      <c r="I44" s="118">
        <f>'POSEBNI DIO'!G129</f>
        <v>160</v>
      </c>
    </row>
    <row r="45" spans="1:9" x14ac:dyDescent="0.25">
      <c r="A45" s="12"/>
      <c r="B45" s="12"/>
      <c r="C45" s="13" t="s">
        <v>173</v>
      </c>
      <c r="D45" s="13" t="s">
        <v>171</v>
      </c>
      <c r="E45" s="118"/>
      <c r="F45" s="118"/>
      <c r="G45" s="118"/>
      <c r="H45" s="118"/>
      <c r="I45" s="118"/>
    </row>
    <row r="46" spans="1:9" x14ac:dyDescent="0.25">
      <c r="A46" s="12"/>
      <c r="B46" s="12"/>
      <c r="C46" s="13" t="s">
        <v>174</v>
      </c>
      <c r="D46" s="13" t="s">
        <v>170</v>
      </c>
      <c r="E46" s="118">
        <f>'POSEBNI DIO'!C160</f>
        <v>0</v>
      </c>
      <c r="F46" s="118">
        <f>'POSEBNI DIO'!D160</f>
        <v>0</v>
      </c>
      <c r="G46" s="118">
        <f>'POSEBNI DIO'!E160</f>
        <v>5000</v>
      </c>
      <c r="H46" s="118">
        <f>'POSEBNI DIO'!F160</f>
        <v>5000</v>
      </c>
      <c r="I46" s="118">
        <f>'POSEBNI DIO'!G160</f>
        <v>5000</v>
      </c>
    </row>
    <row r="47" spans="1:9" x14ac:dyDescent="0.25">
      <c r="A47" s="12"/>
      <c r="B47" s="12"/>
      <c r="C47" s="13"/>
      <c r="D47" s="13"/>
      <c r="E47" s="118"/>
      <c r="F47" s="118"/>
      <c r="G47" s="118"/>
      <c r="H47" s="118"/>
      <c r="I47" s="118"/>
    </row>
    <row r="48" spans="1:9" s="112" customFormat="1" x14ac:dyDescent="0.25">
      <c r="A48" s="30"/>
      <c r="B48" s="30">
        <v>37</v>
      </c>
      <c r="C48" s="117"/>
      <c r="D48" s="117" t="s">
        <v>167</v>
      </c>
      <c r="E48" s="119">
        <f>'POSEBNI DIO'!C91+'POSEBNI DIO'!C163</f>
        <v>63302.25</v>
      </c>
      <c r="F48" s="119">
        <f>'POSEBNI DIO'!D91+'POSEBNI DIO'!D163</f>
        <v>51300</v>
      </c>
      <c r="G48" s="119">
        <f>'POSEBNI DIO'!E91+'POSEBNI DIO'!E163</f>
        <v>58300</v>
      </c>
      <c r="H48" s="119">
        <f>'POSEBNI DIO'!F91+'POSEBNI DIO'!F163</f>
        <v>58300</v>
      </c>
      <c r="I48" s="119">
        <f>'POSEBNI DIO'!G91+'POSEBNI DIO'!G163</f>
        <v>58300</v>
      </c>
    </row>
    <row r="49" spans="1:12" x14ac:dyDescent="0.25">
      <c r="A49" s="12"/>
      <c r="B49" s="12"/>
      <c r="C49" s="115" t="s">
        <v>172</v>
      </c>
      <c r="D49" s="13" t="s">
        <v>20</v>
      </c>
      <c r="E49" s="118">
        <f>'POSEBNI DIO'!C91</f>
        <v>6802.53</v>
      </c>
      <c r="F49" s="118">
        <f>'POSEBNI DIO'!D91</f>
        <v>3300</v>
      </c>
      <c r="G49" s="118">
        <f>'POSEBNI DIO'!E91</f>
        <v>3300</v>
      </c>
      <c r="H49" s="118">
        <f>'POSEBNI DIO'!F91</f>
        <v>3300</v>
      </c>
      <c r="I49" s="118">
        <f>'POSEBNI DIO'!G91</f>
        <v>3300</v>
      </c>
    </row>
    <row r="50" spans="1:12" x14ac:dyDescent="0.25">
      <c r="A50" s="12"/>
      <c r="B50" s="12"/>
      <c r="C50" s="115" t="s">
        <v>169</v>
      </c>
      <c r="D50" s="13" t="s">
        <v>168</v>
      </c>
      <c r="E50" s="118"/>
      <c r="F50" s="116"/>
      <c r="G50" s="116"/>
      <c r="H50" s="116"/>
      <c r="I50" s="116"/>
    </row>
    <row r="51" spans="1:12" x14ac:dyDescent="0.25">
      <c r="A51" s="12"/>
      <c r="B51" s="12"/>
      <c r="C51" s="13" t="s">
        <v>173</v>
      </c>
      <c r="D51" s="13" t="s">
        <v>171</v>
      </c>
      <c r="E51" s="118"/>
      <c r="F51" s="118"/>
      <c r="G51" s="118"/>
      <c r="H51" s="118"/>
      <c r="I51" s="118"/>
    </row>
    <row r="52" spans="1:12" x14ac:dyDescent="0.25">
      <c r="A52" s="12"/>
      <c r="B52" s="12"/>
      <c r="C52" s="13" t="s">
        <v>174</v>
      </c>
      <c r="D52" s="13" t="s">
        <v>170</v>
      </c>
      <c r="E52" s="118">
        <f>'POSEBNI DIO'!C164</f>
        <v>56499.72</v>
      </c>
      <c r="F52" s="118">
        <f>'POSEBNI DIO'!D164</f>
        <v>48000</v>
      </c>
      <c r="G52" s="118">
        <f>'POSEBNI DIO'!E164</f>
        <v>55000</v>
      </c>
      <c r="H52" s="118">
        <f>'POSEBNI DIO'!F164</f>
        <v>55000</v>
      </c>
      <c r="I52" s="118">
        <f>'POSEBNI DIO'!G164</f>
        <v>55000</v>
      </c>
    </row>
    <row r="53" spans="1:12" s="112" customFormat="1" ht="28.5" customHeight="1" x14ac:dyDescent="0.25">
      <c r="A53" s="30"/>
      <c r="B53" s="30">
        <v>38</v>
      </c>
      <c r="C53" s="117"/>
      <c r="D53" s="117" t="s">
        <v>167</v>
      </c>
      <c r="E53" s="119">
        <f t="shared" ref="E53:F53" si="12">E54+E55+E56+E57</f>
        <v>0</v>
      </c>
      <c r="F53" s="119">
        <f t="shared" si="12"/>
        <v>0</v>
      </c>
      <c r="G53" s="119">
        <f>G54+G55+G56+G57</f>
        <v>1630.82</v>
      </c>
      <c r="H53" s="119">
        <f t="shared" ref="H53:I53" si="13">H54+H55+H56+H57</f>
        <v>1630.82</v>
      </c>
      <c r="I53" s="119">
        <f t="shared" si="13"/>
        <v>1630.82</v>
      </c>
    </row>
    <row r="54" spans="1:12" ht="28.5" customHeight="1" x14ac:dyDescent="0.25">
      <c r="A54" s="12"/>
      <c r="B54" s="12"/>
      <c r="C54" s="115" t="s">
        <v>172</v>
      </c>
      <c r="D54" s="13" t="s">
        <v>20</v>
      </c>
      <c r="E54" s="118">
        <f>'[1]POSEBNI DIO'!C301</f>
        <v>0</v>
      </c>
      <c r="F54" s="118">
        <f>'[1]POSEBNI DIO'!D301</f>
        <v>0</v>
      </c>
      <c r="G54" s="118"/>
      <c r="H54" s="118">
        <v>0</v>
      </c>
      <c r="I54" s="118">
        <v>0</v>
      </c>
    </row>
    <row r="55" spans="1:12" ht="28.5" customHeight="1" x14ac:dyDescent="0.25">
      <c r="A55" s="12"/>
      <c r="B55" s="12"/>
      <c r="C55" s="115" t="s">
        <v>169</v>
      </c>
      <c r="D55" s="13" t="s">
        <v>168</v>
      </c>
      <c r="E55" s="118"/>
      <c r="F55" s="116"/>
      <c r="G55" s="116"/>
      <c r="H55" s="118">
        <v>0</v>
      </c>
      <c r="I55" s="118">
        <v>0</v>
      </c>
    </row>
    <row r="56" spans="1:12" ht="28.5" customHeight="1" x14ac:dyDescent="0.25">
      <c r="A56" s="12"/>
      <c r="B56" s="12"/>
      <c r="C56" s="13" t="s">
        <v>173</v>
      </c>
      <c r="D56" s="13" t="s">
        <v>171</v>
      </c>
      <c r="E56" s="118"/>
      <c r="F56" s="118"/>
      <c r="G56" s="118"/>
      <c r="H56" s="118">
        <v>0</v>
      </c>
      <c r="I56" s="118">
        <v>0</v>
      </c>
    </row>
    <row r="57" spans="1:12" x14ac:dyDescent="0.25">
      <c r="A57" s="12"/>
      <c r="B57" s="12"/>
      <c r="C57" s="13" t="s">
        <v>174</v>
      </c>
      <c r="D57" s="13" t="s">
        <v>170</v>
      </c>
      <c r="E57" s="118">
        <f>'POSEBNI DIO'!C278</f>
        <v>0</v>
      </c>
      <c r="F57" s="118">
        <f>'POSEBNI DIO'!D278</f>
        <v>0</v>
      </c>
      <c r="G57" s="118">
        <f>'POSEBNI DIO'!E278</f>
        <v>1630.82</v>
      </c>
      <c r="H57" s="118">
        <f>'POSEBNI DIO'!F278</f>
        <v>1630.82</v>
      </c>
      <c r="I57" s="118">
        <f>'POSEBNI DIO'!G278</f>
        <v>1630.82</v>
      </c>
    </row>
    <row r="58" spans="1:12" ht="25.5" x14ac:dyDescent="0.25">
      <c r="A58" s="14">
        <v>4</v>
      </c>
      <c r="B58" s="15"/>
      <c r="C58" s="15"/>
      <c r="D58" s="28" t="s">
        <v>25</v>
      </c>
      <c r="E58" s="118">
        <f>E59</f>
        <v>28051.569999999996</v>
      </c>
      <c r="F58" s="118">
        <f t="shared" ref="F58:I58" si="14">F59</f>
        <v>55600</v>
      </c>
      <c r="G58" s="118">
        <f t="shared" si="14"/>
        <v>45550</v>
      </c>
      <c r="H58" s="118">
        <f t="shared" si="14"/>
        <v>43550</v>
      </c>
      <c r="I58" s="118">
        <f t="shared" si="14"/>
        <v>43550</v>
      </c>
    </row>
    <row r="59" spans="1:12" s="112" customFormat="1" ht="38.25" x14ac:dyDescent="0.25">
      <c r="A59" s="11"/>
      <c r="B59" s="11">
        <v>42</v>
      </c>
      <c r="C59" s="11"/>
      <c r="D59" s="28" t="s">
        <v>26</v>
      </c>
      <c r="E59" s="119">
        <f>'POSEBNI DIO'!C167+'POSEBNI DIO'!C223+'POSEBNI DIO'!C233+'POSEBNI DIO'!C242+'POSEBNI DIO'!C249+'POSEBNI DIO'!C254</f>
        <v>28051.569999999996</v>
      </c>
      <c r="F59" s="119">
        <f>'POSEBNI DIO'!D167+'POSEBNI DIO'!D223+'POSEBNI DIO'!D233+'POSEBNI DIO'!D242+'POSEBNI DIO'!D249+'POSEBNI DIO'!D254</f>
        <v>55600</v>
      </c>
      <c r="G59" s="119">
        <f>'POSEBNI DIO'!E167+'POSEBNI DIO'!E223+'POSEBNI DIO'!E233+'POSEBNI DIO'!E242+'POSEBNI DIO'!E249+'POSEBNI DIO'!E254</f>
        <v>45550</v>
      </c>
      <c r="H59" s="119">
        <f>'POSEBNI DIO'!F167+'POSEBNI DIO'!F223+'POSEBNI DIO'!F233+'POSEBNI DIO'!F242+'POSEBNI DIO'!F249+'POSEBNI DIO'!F254</f>
        <v>43550</v>
      </c>
      <c r="I59" s="119">
        <f>'POSEBNI DIO'!G167+'POSEBNI DIO'!G223+'POSEBNI DIO'!G233+'POSEBNI DIO'!G242+'POSEBNI DIO'!G249+'POSEBNI DIO'!G254</f>
        <v>43550</v>
      </c>
    </row>
    <row r="60" spans="1:12" x14ac:dyDescent="0.25">
      <c r="A60" s="12"/>
      <c r="B60" s="12"/>
      <c r="C60" s="115" t="s">
        <v>172</v>
      </c>
      <c r="D60" s="13" t="s">
        <v>20</v>
      </c>
      <c r="E60" s="118"/>
      <c r="F60" s="116"/>
      <c r="G60" s="116"/>
      <c r="H60" s="116"/>
      <c r="I60" s="116"/>
    </row>
    <row r="61" spans="1:12" x14ac:dyDescent="0.25">
      <c r="A61" s="12"/>
      <c r="B61" s="12"/>
      <c r="C61" s="115" t="s">
        <v>169</v>
      </c>
      <c r="D61" s="13" t="s">
        <v>168</v>
      </c>
      <c r="E61" s="118">
        <f>'POSEBNI DIO'!C224</f>
        <v>431.51</v>
      </c>
      <c r="F61" s="118">
        <f>'POSEBNI DIO'!D224</f>
        <v>2000</v>
      </c>
      <c r="G61" s="118">
        <f>'POSEBNI DIO'!E224</f>
        <v>2800</v>
      </c>
      <c r="H61" s="118">
        <f>'POSEBNI DIO'!F224</f>
        <v>2800</v>
      </c>
      <c r="I61" s="118">
        <f>'POSEBNI DIO'!G224</f>
        <v>2800</v>
      </c>
      <c r="L61" s="135"/>
    </row>
    <row r="62" spans="1:12" x14ac:dyDescent="0.25">
      <c r="A62" s="12"/>
      <c r="B62" s="12"/>
      <c r="C62" s="115" t="s">
        <v>180</v>
      </c>
      <c r="D62" s="13" t="s">
        <v>228</v>
      </c>
      <c r="E62" s="118">
        <f>'POSEBNI DIO'!C248</f>
        <v>0</v>
      </c>
      <c r="F62" s="118">
        <f>'POSEBNI DIO'!D248</f>
        <v>2000</v>
      </c>
      <c r="G62" s="118">
        <f>'POSEBNI DIO'!E248</f>
        <v>2000</v>
      </c>
      <c r="H62" s="118">
        <f>'POSEBNI DIO'!F248</f>
        <v>0</v>
      </c>
      <c r="I62" s="118">
        <f>'POSEBNI DIO'!G248</f>
        <v>0</v>
      </c>
      <c r="L62" s="135"/>
    </row>
    <row r="63" spans="1:12" x14ac:dyDescent="0.25">
      <c r="A63" s="12"/>
      <c r="B63" s="12"/>
      <c r="C63" s="13" t="s">
        <v>173</v>
      </c>
      <c r="D63" s="13" t="s">
        <v>171</v>
      </c>
      <c r="E63" s="118">
        <f>'POSEBNI DIO'!C234</f>
        <v>536.12</v>
      </c>
      <c r="F63" s="118">
        <f>'POSEBNI DIO'!D234</f>
        <v>6100</v>
      </c>
      <c r="G63" s="118">
        <f>'POSEBNI DIO'!E234</f>
        <v>2300</v>
      </c>
      <c r="H63" s="118">
        <f>'POSEBNI DIO'!F234</f>
        <v>2300</v>
      </c>
      <c r="I63" s="118">
        <f>'POSEBNI DIO'!G234</f>
        <v>2300</v>
      </c>
    </row>
    <row r="64" spans="1:12" x14ac:dyDescent="0.25">
      <c r="A64" s="12"/>
      <c r="B64" s="12"/>
      <c r="C64" s="13" t="s">
        <v>174</v>
      </c>
      <c r="D64" s="13" t="s">
        <v>170</v>
      </c>
      <c r="E64" s="118">
        <f>'POSEBNI DIO'!C168+'POSEBNI DIO'!C255</f>
        <v>27083.94</v>
      </c>
      <c r="F64" s="118">
        <f>'POSEBNI DIO'!D168+'POSEBNI DIO'!D255</f>
        <v>44000</v>
      </c>
      <c r="G64" s="118">
        <f>'POSEBNI DIO'!E168+'POSEBNI DIO'!E255</f>
        <v>38000</v>
      </c>
      <c r="H64" s="118">
        <f>'POSEBNI DIO'!F168+'POSEBNI DIO'!F255</f>
        <v>38000</v>
      </c>
      <c r="I64" s="118">
        <f>'POSEBNI DIO'!G168+'POSEBNI DIO'!G255</f>
        <v>38000</v>
      </c>
    </row>
    <row r="65" spans="1:9" x14ac:dyDescent="0.25">
      <c r="A65" s="12"/>
      <c r="B65" s="12"/>
      <c r="C65" s="115" t="s">
        <v>178</v>
      </c>
      <c r="D65" s="13" t="s">
        <v>179</v>
      </c>
      <c r="E65" s="118">
        <f>'POSEBNI DIO'!C243</f>
        <v>0</v>
      </c>
      <c r="F65" s="118">
        <f>'POSEBNI DIO'!D243</f>
        <v>1500</v>
      </c>
      <c r="G65" s="118">
        <f>'POSEBNI DIO'!E243</f>
        <v>450</v>
      </c>
      <c r="H65" s="118">
        <f>'POSEBNI DIO'!F243</f>
        <v>450</v>
      </c>
      <c r="I65" s="118">
        <f>'POSEBNI DIO'!G243</f>
        <v>450</v>
      </c>
    </row>
    <row r="66" spans="1:9" x14ac:dyDescent="0.25">
      <c r="E66" s="135">
        <f>E59+E31</f>
        <v>1707216.5100000002</v>
      </c>
      <c r="F66" s="135">
        <f t="shared" ref="F66:I66" si="15">F59+F31</f>
        <v>1783311.3099999998</v>
      </c>
      <c r="G66" s="135">
        <f t="shared" si="15"/>
        <v>2467430.8199999998</v>
      </c>
      <c r="H66" s="135">
        <f t="shared" si="15"/>
        <v>2465430.8199999998</v>
      </c>
      <c r="I66" s="135">
        <f t="shared" si="15"/>
        <v>2465430.8199999998</v>
      </c>
    </row>
  </sheetData>
  <mergeCells count="5">
    <mergeCell ref="A7:I7"/>
    <mergeCell ref="A28:I28"/>
    <mergeCell ref="A1:I1"/>
    <mergeCell ref="A3:I3"/>
    <mergeCell ref="A5:I5"/>
  </mergeCells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>
      <selection activeCell="F2" sqref="F2"/>
    </sheetView>
  </sheetViews>
  <sheetFormatPr defaultRowHeight="15" x14ac:dyDescent="0.25"/>
  <cols>
    <col min="1" max="1" width="32.5703125" customWidth="1"/>
    <col min="2" max="2" width="14.85546875" customWidth="1"/>
    <col min="3" max="3" width="21.5703125" customWidth="1"/>
    <col min="4" max="4" width="23.140625" customWidth="1"/>
    <col min="5" max="5" width="20.140625" customWidth="1"/>
    <col min="6" max="7" width="22.140625" customWidth="1"/>
    <col min="8" max="8" width="17.85546875" customWidth="1"/>
    <col min="9" max="9" width="33" customWidth="1"/>
  </cols>
  <sheetData>
    <row r="1" spans="1:9" ht="15.75" customHeight="1" x14ac:dyDescent="0.25">
      <c r="A1" s="149" t="s">
        <v>230</v>
      </c>
      <c r="B1" s="149"/>
      <c r="C1" s="149"/>
      <c r="D1" s="149"/>
      <c r="E1" s="149"/>
      <c r="F1" s="149"/>
      <c r="G1" s="149"/>
      <c r="H1" s="149"/>
      <c r="I1" s="149"/>
    </row>
    <row r="2" spans="1:9" ht="18" x14ac:dyDescent="0.25">
      <c r="A2" s="27"/>
      <c r="B2" s="27"/>
      <c r="C2" s="27"/>
      <c r="D2" s="27"/>
      <c r="E2" s="27"/>
      <c r="F2" s="27"/>
      <c r="G2" s="27"/>
      <c r="H2" s="5"/>
      <c r="I2" s="5"/>
    </row>
    <row r="3" spans="1:9" ht="15.75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</row>
    <row r="4" spans="1:9" ht="18" x14ac:dyDescent="0.25">
      <c r="A4" s="27"/>
      <c r="B4" s="27"/>
      <c r="C4" s="27"/>
      <c r="D4" s="27"/>
      <c r="E4" s="27"/>
      <c r="F4" s="27"/>
      <c r="G4" s="27"/>
      <c r="H4" s="5"/>
      <c r="I4" s="5"/>
    </row>
    <row r="5" spans="1:9" ht="25.5" x14ac:dyDescent="0.25">
      <c r="A5" s="22" t="s">
        <v>214</v>
      </c>
      <c r="B5" s="22" t="s">
        <v>197</v>
      </c>
      <c r="C5" s="23" t="s">
        <v>199</v>
      </c>
      <c r="D5" s="23" t="s">
        <v>195</v>
      </c>
      <c r="E5" s="23" t="s">
        <v>46</v>
      </c>
      <c r="F5" s="23" t="s">
        <v>196</v>
      </c>
    </row>
    <row r="6" spans="1:9" x14ac:dyDescent="0.25">
      <c r="A6" s="11" t="s">
        <v>227</v>
      </c>
      <c r="B6" s="118"/>
      <c r="C6" s="118"/>
      <c r="D6" s="118"/>
      <c r="E6" s="118"/>
      <c r="F6" s="118"/>
    </row>
    <row r="7" spans="1:9" x14ac:dyDescent="0.25">
      <c r="A7" s="16" t="s">
        <v>215</v>
      </c>
      <c r="B7" s="118">
        <f>'RAČUN PRIHODA I RASHODA PO EK. '!E24</f>
        <v>162901.53000000003</v>
      </c>
      <c r="C7" s="118">
        <f>'RAČUN PRIHODA I RASHODA PO EK. '!F24</f>
        <v>91639.31</v>
      </c>
      <c r="D7" s="118">
        <f>'RAČUN PRIHODA I RASHODA PO EK. '!G24</f>
        <v>176628</v>
      </c>
      <c r="E7" s="118">
        <f>'RAČUN PRIHODA I RASHODA PO EK. '!H24</f>
        <v>176628</v>
      </c>
      <c r="F7" s="118">
        <f>'RAČUN PRIHODA I RASHODA PO EK. '!I24</f>
        <v>176628</v>
      </c>
    </row>
    <row r="8" spans="1:9" x14ac:dyDescent="0.25">
      <c r="A8" s="18" t="s">
        <v>216</v>
      </c>
      <c r="B8" s="118">
        <f>'RAČUN PRIHODA I RASHODA PO EK. '!E33+'RAČUN PRIHODA I RASHODA PO EK. '!E38+'RAČUN PRIHODA I RASHODA PO EK. '!E43+'RAČUN PRIHODA I RASHODA PO EK. '!E49+'RAČUN PRIHODA I RASHODA PO EK. '!E54+'RAČUN PRIHODA I RASHODA PO EK. '!E60</f>
        <v>162901.53</v>
      </c>
      <c r="C8" s="118">
        <f>'RAČUN PRIHODA I RASHODA PO EK. '!F33+'RAČUN PRIHODA I RASHODA PO EK. '!F38+'RAČUN PRIHODA I RASHODA PO EK. '!F43+'RAČUN PRIHODA I RASHODA PO EK. '!F49+'RAČUN PRIHODA I RASHODA PO EK. '!F54+'RAČUN PRIHODA I RASHODA PO EK. '!F60</f>
        <v>91639.31</v>
      </c>
      <c r="D8" s="118">
        <f>'RAČUN PRIHODA I RASHODA PO EK. '!G33+'RAČUN PRIHODA I RASHODA PO EK. '!G38+'RAČUN PRIHODA I RASHODA PO EK. '!G43+'RAČUN PRIHODA I RASHODA PO EK. '!G49+'RAČUN PRIHODA I RASHODA PO EK. '!G54+'RAČUN PRIHODA I RASHODA PO EK. '!G60</f>
        <v>176628</v>
      </c>
      <c r="E8" s="118">
        <f>'RAČUN PRIHODA I RASHODA PO EK. '!H33+'RAČUN PRIHODA I RASHODA PO EK. '!H38+'RAČUN PRIHODA I RASHODA PO EK. '!H43+'RAČUN PRIHODA I RASHODA PO EK. '!H49+'RAČUN PRIHODA I RASHODA PO EK. '!H54+'RAČUN PRIHODA I RASHODA PO EK. '!H60</f>
        <v>176628</v>
      </c>
      <c r="F8" s="118">
        <f>'RAČUN PRIHODA I RASHODA PO EK. '!I33+'RAČUN PRIHODA I RASHODA PO EK. '!I38+'RAČUN PRIHODA I RASHODA PO EK. '!I43+'RAČUN PRIHODA I RASHODA PO EK. '!I49+'RAČUN PRIHODA I RASHODA PO EK. '!I54+'RAČUN PRIHODA I RASHODA PO EK. '!I60</f>
        <v>172852.26</v>
      </c>
    </row>
    <row r="9" spans="1:9" x14ac:dyDescent="0.25">
      <c r="A9" s="18" t="s">
        <v>221</v>
      </c>
      <c r="B9" s="118">
        <f>B7-B8</f>
        <v>0</v>
      </c>
      <c r="C9" s="118">
        <f t="shared" ref="C9:F9" si="0">C7-C8</f>
        <v>0</v>
      </c>
      <c r="D9" s="118">
        <f t="shared" si="0"/>
        <v>0</v>
      </c>
      <c r="E9" s="118">
        <f t="shared" si="0"/>
        <v>0</v>
      </c>
      <c r="F9" s="118">
        <f t="shared" si="0"/>
        <v>3775.7399999999907</v>
      </c>
    </row>
    <row r="10" spans="1:9" x14ac:dyDescent="0.25">
      <c r="A10" s="18"/>
      <c r="B10" s="118"/>
      <c r="C10" s="118"/>
      <c r="D10" s="118"/>
      <c r="E10" s="118"/>
      <c r="F10" s="118"/>
    </row>
    <row r="11" spans="1:9" x14ac:dyDescent="0.25">
      <c r="A11" s="30" t="s">
        <v>217</v>
      </c>
      <c r="B11" s="118"/>
      <c r="C11" s="118"/>
      <c r="D11" s="118"/>
      <c r="E11" s="118"/>
      <c r="F11" s="118"/>
    </row>
    <row r="12" spans="1:9" x14ac:dyDescent="0.25">
      <c r="A12" s="13" t="s">
        <v>215</v>
      </c>
      <c r="B12" s="118">
        <f>'RAČUN PRIHODA I RASHODA PO EK. '!E22</f>
        <v>0</v>
      </c>
      <c r="C12" s="118">
        <f>'RAČUN PRIHODA I RASHODA PO EK. '!F22</f>
        <v>1500</v>
      </c>
      <c r="D12" s="118">
        <f>'RAČUN PRIHODA I RASHODA PO EK. '!G22</f>
        <v>450</v>
      </c>
      <c r="E12" s="118">
        <f>'RAČUN PRIHODA I RASHODA PO EK. '!H22</f>
        <v>450</v>
      </c>
      <c r="F12" s="118">
        <f>'RAČUN PRIHODA I RASHODA PO EK. '!I22</f>
        <v>450</v>
      </c>
    </row>
    <row r="13" spans="1:9" x14ac:dyDescent="0.25">
      <c r="A13" s="16" t="s">
        <v>216</v>
      </c>
      <c r="B13" s="118">
        <f>'RAČUN PRIHODA I RASHODA PO EK. '!E65</f>
        <v>0</v>
      </c>
      <c r="C13" s="118">
        <f>'RAČUN PRIHODA I RASHODA PO EK. '!F65</f>
        <v>1500</v>
      </c>
      <c r="D13" s="118">
        <f>'RAČUN PRIHODA I RASHODA PO EK. '!G65</f>
        <v>450</v>
      </c>
      <c r="E13" s="118">
        <f>'RAČUN PRIHODA I RASHODA PO EK. '!H65</f>
        <v>450</v>
      </c>
      <c r="F13" s="118">
        <f>'RAČUN PRIHODA I RASHODA PO EK. '!I65</f>
        <v>450</v>
      </c>
    </row>
    <row r="14" spans="1:9" x14ac:dyDescent="0.25">
      <c r="A14" s="16" t="s">
        <v>221</v>
      </c>
      <c r="B14" s="118"/>
      <c r="C14" s="118"/>
      <c r="D14" s="118"/>
      <c r="E14" s="118"/>
      <c r="F14" s="118"/>
    </row>
    <row r="15" spans="1:9" x14ac:dyDescent="0.25">
      <c r="A15" s="16"/>
      <c r="B15" s="118"/>
      <c r="C15" s="118"/>
      <c r="D15" s="118"/>
      <c r="E15" s="118"/>
      <c r="F15" s="118"/>
    </row>
    <row r="16" spans="1:9" x14ac:dyDescent="0.25">
      <c r="A16" s="117" t="s">
        <v>218</v>
      </c>
      <c r="B16" s="118"/>
      <c r="C16" s="116"/>
      <c r="D16" s="116"/>
      <c r="E16" s="116"/>
      <c r="F16" s="116"/>
    </row>
    <row r="17" spans="1:6" x14ac:dyDescent="0.25">
      <c r="A17" s="16" t="s">
        <v>219</v>
      </c>
      <c r="B17" s="118"/>
      <c r="C17" s="118"/>
      <c r="D17" s="118"/>
      <c r="E17" s="118"/>
      <c r="F17" s="118"/>
    </row>
    <row r="18" spans="1:6" x14ac:dyDescent="0.25">
      <c r="A18" s="13" t="s">
        <v>220</v>
      </c>
      <c r="B18" s="118">
        <f>'RAČUN PRIHODA I RASHODA PO EK. '!E16+'RAČUN PRIHODA I RASHODA PO EK. '!E21</f>
        <v>26315.82</v>
      </c>
      <c r="C18" s="118">
        <f>'RAČUN PRIHODA I RASHODA PO EK. '!F16+'RAČUN PRIHODA I RASHODA PO EK. '!F21</f>
        <v>24172</v>
      </c>
      <c r="D18" s="118">
        <f>'RAČUN PRIHODA I RASHODA PO EK. '!G16+'RAČUN PRIHODA I RASHODA PO EK. '!G21</f>
        <v>32172</v>
      </c>
      <c r="E18" s="118">
        <f>'RAČUN PRIHODA I RASHODA PO EK. '!H16+'RAČUN PRIHODA I RASHODA PO EK. '!H21</f>
        <v>32172</v>
      </c>
      <c r="F18" s="118">
        <f>'RAČUN PRIHODA I RASHODA PO EK. '!I16+'RAČUN PRIHODA I RASHODA PO EK. '!I21</f>
        <v>32172</v>
      </c>
    </row>
    <row r="19" spans="1:6" x14ac:dyDescent="0.25">
      <c r="A19" s="16" t="s">
        <v>216</v>
      </c>
      <c r="B19" s="118">
        <f>'RAČUN PRIHODA I RASHODA PO EK. '!E34+'RAČUN PRIHODA I RASHODA PO EK. '!E39+'RAČUN PRIHODA I RASHODA PO EK. '!E44+'RAČUN PRIHODA I RASHODA PO EK. '!E50+'RAČUN PRIHODA I RASHODA PO EK. '!E55</f>
        <v>25884.31</v>
      </c>
      <c r="C19" s="118">
        <f>'RAČUN PRIHODA I RASHODA PO EK. '!F34+'RAČUN PRIHODA I RASHODA PO EK. '!F39+'RAČUN PRIHODA I RASHODA PO EK. '!F44+'RAČUN PRIHODA I RASHODA PO EK. '!F50+'RAČUN PRIHODA I RASHODA PO EK. '!F55</f>
        <v>22172</v>
      </c>
      <c r="D19" s="118">
        <f>'RAČUN PRIHODA I RASHODA PO EK. '!G34+'RAČUN PRIHODA I RASHODA PO EK. '!G39+'RAČUN PRIHODA I RASHODA PO EK. '!G44+'RAČUN PRIHODA I RASHODA PO EK. '!G50+'RAČUN PRIHODA I RASHODA PO EK. '!G55</f>
        <v>29372</v>
      </c>
      <c r="E19" s="118">
        <f>'RAČUN PRIHODA I RASHODA PO EK. '!H34+'RAČUN PRIHODA I RASHODA PO EK. '!H39+'RAČUN PRIHODA I RASHODA PO EK. '!H44+'RAČUN PRIHODA I RASHODA PO EK. '!H50+'RAČUN PRIHODA I RASHODA PO EK. '!H55</f>
        <v>29372</v>
      </c>
      <c r="F19" s="118">
        <f>'RAČUN PRIHODA I RASHODA PO EK. '!I34+'RAČUN PRIHODA I RASHODA PO EK. '!I39+'RAČUN PRIHODA I RASHODA PO EK. '!I44+'RAČUN PRIHODA I RASHODA PO EK. '!I50+'RAČUN PRIHODA I RASHODA PO EK. '!I55</f>
        <v>29372</v>
      </c>
    </row>
    <row r="20" spans="1:6" x14ac:dyDescent="0.25">
      <c r="A20" s="16" t="s">
        <v>221</v>
      </c>
      <c r="B20" s="118">
        <f>B18-B19</f>
        <v>431.5099999999984</v>
      </c>
      <c r="C20" s="118">
        <f t="shared" ref="C20:F20" si="1">C18-C19</f>
        <v>2000</v>
      </c>
      <c r="D20" s="118">
        <f t="shared" si="1"/>
        <v>2800</v>
      </c>
      <c r="E20" s="118">
        <f t="shared" si="1"/>
        <v>2800</v>
      </c>
      <c r="F20" s="118">
        <f t="shared" si="1"/>
        <v>2800</v>
      </c>
    </row>
    <row r="21" spans="1:6" x14ac:dyDescent="0.25">
      <c r="A21" s="16"/>
      <c r="B21" s="118"/>
      <c r="C21" s="118"/>
      <c r="D21" s="118"/>
      <c r="E21" s="118"/>
      <c r="F21" s="118"/>
    </row>
    <row r="22" spans="1:6" x14ac:dyDescent="0.25">
      <c r="A22" s="30" t="s">
        <v>222</v>
      </c>
      <c r="B22" s="118"/>
      <c r="C22" s="118"/>
      <c r="D22" s="118"/>
      <c r="E22" s="118"/>
      <c r="F22" s="118"/>
    </row>
    <row r="23" spans="1:6" x14ac:dyDescent="0.25">
      <c r="A23" s="13" t="s">
        <v>220</v>
      </c>
      <c r="B23" s="118">
        <f>'RAČUN PRIHODA I RASHODA PO EK. '!E26</f>
        <v>0</v>
      </c>
      <c r="C23" s="118">
        <f>'RAČUN PRIHODA I RASHODA PO EK. '!F26</f>
        <v>2000</v>
      </c>
      <c r="D23" s="118">
        <f>'RAČUN PRIHODA I RASHODA PO EK. '!G26</f>
        <v>2000</v>
      </c>
      <c r="E23" s="118">
        <f>'RAČUN PRIHODA I RASHODA PO EK. '!H26</f>
        <v>0</v>
      </c>
      <c r="F23" s="118">
        <f>'RAČUN PRIHODA I RASHODA PO EK. '!I26</f>
        <v>0</v>
      </c>
    </row>
    <row r="24" spans="1:6" x14ac:dyDescent="0.25">
      <c r="A24" s="16" t="s">
        <v>216</v>
      </c>
      <c r="B24" s="118">
        <f>'RAČUN PRIHODA I RASHODA PO EK. '!E62</f>
        <v>0</v>
      </c>
      <c r="C24" s="118">
        <f>'RAČUN PRIHODA I RASHODA PO EK. '!F62</f>
        <v>2000</v>
      </c>
      <c r="D24" s="118">
        <f>'RAČUN PRIHODA I RASHODA PO EK. '!G62</f>
        <v>2000</v>
      </c>
      <c r="E24" s="118">
        <f>'RAČUN PRIHODA I RASHODA PO EK. '!H62</f>
        <v>0</v>
      </c>
      <c r="F24" s="118">
        <f>'RAČUN PRIHODA I RASHODA PO EK. '!I62</f>
        <v>0</v>
      </c>
    </row>
    <row r="25" spans="1:6" x14ac:dyDescent="0.25">
      <c r="A25" s="148" t="s">
        <v>221</v>
      </c>
      <c r="B25" s="118">
        <f>B23-B24</f>
        <v>0</v>
      </c>
      <c r="C25" s="118">
        <f t="shared" ref="C25:F25" si="2">C23-C24</f>
        <v>0</v>
      </c>
      <c r="D25" s="118">
        <f t="shared" si="2"/>
        <v>0</v>
      </c>
      <c r="E25" s="118">
        <f t="shared" si="2"/>
        <v>0</v>
      </c>
      <c r="F25" s="118">
        <f t="shared" si="2"/>
        <v>0</v>
      </c>
    </row>
    <row r="26" spans="1:6" x14ac:dyDescent="0.25">
      <c r="A26" s="17"/>
      <c r="B26" s="118"/>
      <c r="C26" s="118"/>
      <c r="D26" s="118"/>
      <c r="E26" s="118"/>
      <c r="F26" s="118"/>
    </row>
    <row r="27" spans="1:6" x14ac:dyDescent="0.25">
      <c r="A27" s="11" t="s">
        <v>223</v>
      </c>
      <c r="B27" s="118"/>
      <c r="C27" s="118"/>
      <c r="D27" s="118"/>
      <c r="E27" s="118"/>
      <c r="F27" s="118"/>
    </row>
    <row r="28" spans="1:6" x14ac:dyDescent="0.25">
      <c r="A28" s="13" t="s">
        <v>224</v>
      </c>
      <c r="B28" s="118"/>
      <c r="C28" s="118"/>
      <c r="D28" s="118"/>
      <c r="E28" s="118"/>
      <c r="F28" s="118"/>
    </row>
    <row r="29" spans="1:6" x14ac:dyDescent="0.25">
      <c r="A29" s="16" t="s">
        <v>215</v>
      </c>
      <c r="B29" s="118">
        <f>'RAČUN PRIHODA I RASHODA PO EK. '!E11</f>
        <v>1482345.6500000001</v>
      </c>
      <c r="C29" s="118">
        <f>'RAČUN PRIHODA I RASHODA PO EK. '!F11</f>
        <v>1617450</v>
      </c>
      <c r="D29" s="118">
        <f>'RAČUN PRIHODA I RASHODA PO EK. '!G11</f>
        <v>2198330.8199999998</v>
      </c>
      <c r="E29" s="118">
        <f>'RAČUN PRIHODA I RASHODA PO EK. '!H11</f>
        <v>2198330.8199999998</v>
      </c>
      <c r="F29" s="118">
        <f>'RAČUN PRIHODA I RASHODA PO EK. '!I11</f>
        <v>2198330.8199999998</v>
      </c>
    </row>
    <row r="30" spans="1:6" x14ac:dyDescent="0.25">
      <c r="A30" s="16" t="s">
        <v>225</v>
      </c>
      <c r="B30" s="118">
        <f>'RAČUN PRIHODA I RASHODA PO EK. '!E36+'RAČUN PRIHODA I RASHODA PO EK. '!E41+'RAČUN PRIHODA I RASHODA PO EK. '!E46+'RAČUN PRIHODA I RASHODA PO EK. '!E52+'RAČUN PRIHODA I RASHODA PO EK. '!E57+'RAČUN PRIHODA I RASHODA PO EK. '!E64</f>
        <v>1482345.6499999997</v>
      </c>
      <c r="C30" s="118">
        <f>'RAČUN PRIHODA I RASHODA PO EK. '!F36+'RAČUN PRIHODA I RASHODA PO EK. '!F41+'RAČUN PRIHODA I RASHODA PO EK. '!F46+'RAČUN PRIHODA I RASHODA PO EK. '!F52+'RAČUN PRIHODA I RASHODA PO EK. '!F57+'RAČUN PRIHODA I RASHODA PO EK. '!F64</f>
        <v>1617450</v>
      </c>
      <c r="D30" s="118">
        <f>'RAČUN PRIHODA I RASHODA PO EK. '!G36+'RAČUN PRIHODA I RASHODA PO EK. '!G41+'RAČUN PRIHODA I RASHODA PO EK. '!G46+'RAČUN PRIHODA I RASHODA PO EK. '!G52+'RAČUN PRIHODA I RASHODA PO EK. '!G57+'RAČUN PRIHODA I RASHODA PO EK. '!G64</f>
        <v>2198330.8199999998</v>
      </c>
      <c r="E30" s="118">
        <f>'RAČUN PRIHODA I RASHODA PO EK. '!H36+'RAČUN PRIHODA I RASHODA PO EK. '!H41+'RAČUN PRIHODA I RASHODA PO EK. '!H46+'RAČUN PRIHODA I RASHODA PO EK. '!H52+'RAČUN PRIHODA I RASHODA PO EK. '!H57+'RAČUN PRIHODA I RASHODA PO EK. '!H64</f>
        <v>2198330.8199999998</v>
      </c>
      <c r="F30" s="118">
        <f>'RAČUN PRIHODA I RASHODA PO EK. '!I36+'RAČUN PRIHODA I RASHODA PO EK. '!I41+'RAČUN PRIHODA I RASHODA PO EK. '!I46+'RAČUN PRIHODA I RASHODA PO EK. '!I52+'RAČUN PRIHODA I RASHODA PO EK. '!I57+'RAČUN PRIHODA I RASHODA PO EK. '!I64</f>
        <v>2198330.8199999998</v>
      </c>
    </row>
    <row r="31" spans="1:6" x14ac:dyDescent="0.25">
      <c r="A31" s="13" t="s">
        <v>221</v>
      </c>
      <c r="B31" s="118">
        <f>B29-B30</f>
        <v>0</v>
      </c>
      <c r="C31" s="118">
        <f t="shared" ref="C31:F31" si="3">C29-C30</f>
        <v>0</v>
      </c>
      <c r="D31" s="118">
        <f t="shared" si="3"/>
        <v>0</v>
      </c>
      <c r="E31" s="118">
        <f t="shared" si="3"/>
        <v>0</v>
      </c>
      <c r="F31" s="118">
        <f t="shared" si="3"/>
        <v>0</v>
      </c>
    </row>
    <row r="32" spans="1:6" x14ac:dyDescent="0.25">
      <c r="A32" s="13"/>
      <c r="B32" s="118"/>
      <c r="C32" s="118"/>
      <c r="D32" s="118"/>
      <c r="E32" s="118"/>
      <c r="F32" s="118"/>
    </row>
    <row r="33" spans="1:6" x14ac:dyDescent="0.25">
      <c r="A33" s="30" t="s">
        <v>226</v>
      </c>
      <c r="B33" s="118"/>
      <c r="C33" s="118"/>
      <c r="D33" s="118"/>
      <c r="E33" s="118"/>
      <c r="F33" s="118"/>
    </row>
    <row r="34" spans="1:6" x14ac:dyDescent="0.25">
      <c r="A34" s="12" t="s">
        <v>220</v>
      </c>
      <c r="B34" s="118">
        <f>'RAČUN PRIHODA I RASHODA PO EK. '!E18</f>
        <v>35653.509999999995</v>
      </c>
      <c r="C34" s="118">
        <f>'RAČUN PRIHODA I RASHODA PO EK. '!F18</f>
        <v>46550</v>
      </c>
      <c r="D34" s="118">
        <f>'RAČUN PRIHODA I RASHODA PO EK. '!G18</f>
        <v>57850</v>
      </c>
      <c r="E34" s="118">
        <f>'RAČUN PRIHODA I RASHODA PO EK. '!H18</f>
        <v>57850</v>
      </c>
      <c r="F34" s="118">
        <f>'RAČUN PRIHODA I RASHODA PO EK. '!I18</f>
        <v>57850</v>
      </c>
    </row>
    <row r="35" spans="1:6" x14ac:dyDescent="0.25">
      <c r="A35" s="12" t="s">
        <v>216</v>
      </c>
      <c r="B35" s="118">
        <f>'RAČUN PRIHODA I RASHODA PO EK. '!E35+'RAČUN PRIHODA I RASHODA PO EK. '!E40+'RAČUN PRIHODA I RASHODA PO EK. '!E45+'RAČUN PRIHODA I RASHODA PO EK. '!E51+'RAČUN PRIHODA I RASHODA PO EK. '!E56+'RAČUN PRIHODA I RASHODA PO EK. '!E63</f>
        <v>35653.51</v>
      </c>
      <c r="C35" s="118">
        <f>'RAČUN PRIHODA I RASHODA PO EK. '!F35+'RAČUN PRIHODA I RASHODA PO EK. '!F40+'RAČUN PRIHODA I RASHODA PO EK. '!F45+'RAČUN PRIHODA I RASHODA PO EK. '!F51+'RAČUN PRIHODA I RASHODA PO EK. '!F56+'RAČUN PRIHODA I RASHODA PO EK. '!F63</f>
        <v>46550</v>
      </c>
      <c r="D35" s="118">
        <f>'RAČUN PRIHODA I RASHODA PO EK. '!G35+'RAČUN PRIHODA I RASHODA PO EK. '!G40+'RAČUN PRIHODA I RASHODA PO EK. '!G45+'RAČUN PRIHODA I RASHODA PO EK. '!G51+'RAČUN PRIHODA I RASHODA PO EK. '!G56+'RAČUN PRIHODA I RASHODA PO EK. '!G63</f>
        <v>57850</v>
      </c>
      <c r="E35" s="118">
        <f>'RAČUN PRIHODA I RASHODA PO EK. '!H35+'RAČUN PRIHODA I RASHODA PO EK. '!H40+'RAČUN PRIHODA I RASHODA PO EK. '!H45+'RAČUN PRIHODA I RASHODA PO EK. '!H51+'RAČUN PRIHODA I RASHODA PO EK. '!H56+'RAČUN PRIHODA I RASHODA PO EK. '!H63</f>
        <v>57850</v>
      </c>
      <c r="F35" s="118">
        <f>'RAČUN PRIHODA I RASHODA PO EK. '!I35+'RAČUN PRIHODA I RASHODA PO EK. '!I40+'RAČUN PRIHODA I RASHODA PO EK. '!I45+'RAČUN PRIHODA I RASHODA PO EK. '!I51+'RAČUN PRIHODA I RASHODA PO EK. '!I56+'RAČUN PRIHODA I RASHODA PO EK. '!I63</f>
        <v>57850</v>
      </c>
    </row>
    <row r="36" spans="1:6" x14ac:dyDescent="0.25">
      <c r="A36" s="30" t="s">
        <v>221</v>
      </c>
      <c r="B36" s="119">
        <f>B34-B35</f>
        <v>0</v>
      </c>
      <c r="C36" s="119">
        <f t="shared" ref="C36:F36" si="4">C34-C35</f>
        <v>0</v>
      </c>
      <c r="D36" s="119">
        <f t="shared" si="4"/>
        <v>0</v>
      </c>
      <c r="E36" s="119">
        <f t="shared" si="4"/>
        <v>0</v>
      </c>
      <c r="F36" s="119">
        <f t="shared" si="4"/>
        <v>0</v>
      </c>
    </row>
    <row r="37" spans="1:6" x14ac:dyDescent="0.25">
      <c r="A37" s="13"/>
      <c r="B37" s="118"/>
      <c r="C37" s="118"/>
      <c r="D37" s="118"/>
      <c r="E37" s="118"/>
      <c r="F37" s="118"/>
    </row>
    <row r="38" spans="1:6" x14ac:dyDescent="0.25">
      <c r="A38" s="13"/>
      <c r="B38" s="118"/>
      <c r="C38" s="118"/>
      <c r="D38" s="118"/>
      <c r="E38" s="118"/>
      <c r="F38" s="118"/>
    </row>
    <row r="39" spans="1:6" x14ac:dyDescent="0.25">
      <c r="A39" s="13"/>
      <c r="B39" s="118"/>
      <c r="C39" s="118"/>
      <c r="D39" s="118"/>
      <c r="E39" s="118"/>
      <c r="F39" s="118"/>
    </row>
    <row r="40" spans="1:6" x14ac:dyDescent="0.25">
      <c r="A40" s="13"/>
      <c r="B40" s="118"/>
      <c r="C40" s="118"/>
      <c r="D40" s="118"/>
      <c r="E40" s="118"/>
      <c r="F40" s="118"/>
    </row>
    <row r="41" spans="1:6" x14ac:dyDescent="0.25">
      <c r="A41" s="117"/>
      <c r="B41" s="119"/>
      <c r="C41" s="119"/>
      <c r="D41" s="119"/>
      <c r="E41" s="119"/>
      <c r="F41" s="119"/>
    </row>
    <row r="42" spans="1:6" x14ac:dyDescent="0.25">
      <c r="A42" s="13"/>
      <c r="B42" s="118"/>
      <c r="C42" s="118"/>
      <c r="D42" s="118"/>
      <c r="E42" s="118"/>
      <c r="F42" s="118"/>
    </row>
    <row r="43" spans="1:6" x14ac:dyDescent="0.25">
      <c r="A43" s="13"/>
      <c r="B43" s="118"/>
      <c r="C43" s="118"/>
      <c r="D43" s="118"/>
      <c r="E43" s="118"/>
      <c r="F43" s="118"/>
    </row>
    <row r="44" spans="1:6" x14ac:dyDescent="0.25">
      <c r="A44" s="13"/>
      <c r="B44" s="118"/>
      <c r="C44" s="118"/>
      <c r="D44" s="118"/>
      <c r="E44" s="118"/>
      <c r="F44" s="118"/>
    </row>
    <row r="45" spans="1:6" x14ac:dyDescent="0.25">
      <c r="A45" s="13"/>
      <c r="B45" s="118"/>
      <c r="C45" s="118"/>
      <c r="D45" s="118"/>
      <c r="E45" s="118"/>
      <c r="F45" s="118"/>
    </row>
    <row r="46" spans="1:6" x14ac:dyDescent="0.25">
      <c r="A46" s="13"/>
      <c r="B46" s="118"/>
      <c r="C46" s="118"/>
      <c r="D46" s="118"/>
      <c r="E46" s="118"/>
      <c r="F46" s="118"/>
    </row>
    <row r="47" spans="1:6" x14ac:dyDescent="0.25">
      <c r="A47" s="117"/>
      <c r="B47" s="119"/>
      <c r="C47" s="119"/>
      <c r="D47" s="119"/>
      <c r="E47" s="119"/>
      <c r="F47" s="119"/>
    </row>
    <row r="48" spans="1:6" x14ac:dyDescent="0.25">
      <c r="A48" s="13"/>
      <c r="B48" s="118"/>
      <c r="C48" s="118"/>
      <c r="D48" s="118"/>
      <c r="E48" s="118"/>
      <c r="F48" s="118"/>
    </row>
    <row r="49" spans="1:9" x14ac:dyDescent="0.25">
      <c r="A49" s="13"/>
      <c r="B49" s="118"/>
      <c r="C49" s="116"/>
      <c r="D49" s="116"/>
      <c r="E49" s="116"/>
      <c r="F49" s="116"/>
    </row>
    <row r="50" spans="1:9" x14ac:dyDescent="0.25">
      <c r="A50" s="13"/>
      <c r="B50" s="118"/>
      <c r="C50" s="118"/>
      <c r="D50" s="118"/>
      <c r="E50" s="118"/>
      <c r="F50" s="118"/>
    </row>
    <row r="51" spans="1:9" x14ac:dyDescent="0.25">
      <c r="A51" s="13"/>
      <c r="B51" s="118"/>
      <c r="C51" s="118"/>
      <c r="D51" s="118"/>
      <c r="E51" s="118"/>
      <c r="F51" s="118"/>
    </row>
    <row r="52" spans="1:9" x14ac:dyDescent="0.25">
      <c r="A52" s="117"/>
      <c r="B52" s="119"/>
      <c r="C52" s="119"/>
      <c r="D52" s="119"/>
      <c r="E52" s="119"/>
      <c r="F52" s="119"/>
    </row>
    <row r="53" spans="1:9" x14ac:dyDescent="0.25">
      <c r="A53" s="13"/>
      <c r="B53" s="118"/>
      <c r="C53" s="118"/>
      <c r="D53" s="118"/>
      <c r="E53" s="118"/>
      <c r="F53" s="118"/>
    </row>
    <row r="54" spans="1:9" x14ac:dyDescent="0.25">
      <c r="A54" s="13"/>
      <c r="B54" s="118"/>
      <c r="C54" s="116"/>
      <c r="D54" s="116"/>
      <c r="E54" s="118"/>
      <c r="F54" s="118"/>
    </row>
    <row r="55" spans="1:9" x14ac:dyDescent="0.25">
      <c r="A55" s="13"/>
      <c r="B55" s="118"/>
      <c r="C55" s="118"/>
      <c r="D55" s="118"/>
      <c r="E55" s="118"/>
      <c r="F55" s="118"/>
    </row>
    <row r="56" spans="1:9" x14ac:dyDescent="0.25">
      <c r="A56" s="13"/>
      <c r="B56" s="118"/>
      <c r="C56" s="118"/>
      <c r="D56" s="118"/>
      <c r="E56" s="118"/>
      <c r="F56" s="118"/>
    </row>
    <row r="57" spans="1:9" x14ac:dyDescent="0.25">
      <c r="A57" s="28"/>
      <c r="B57" s="118"/>
      <c r="C57" s="118"/>
      <c r="D57" s="118"/>
      <c r="E57" s="118"/>
      <c r="F57" s="118"/>
    </row>
    <row r="58" spans="1:9" x14ac:dyDescent="0.25">
      <c r="A58" s="28"/>
      <c r="B58" s="119"/>
      <c r="C58" s="119"/>
      <c r="D58" s="119"/>
      <c r="E58" s="119"/>
      <c r="F58" s="119"/>
    </row>
    <row r="59" spans="1:9" x14ac:dyDescent="0.25">
      <c r="A59" s="13"/>
      <c r="B59" s="118"/>
      <c r="C59" s="116"/>
      <c r="D59" s="116"/>
      <c r="E59" s="116"/>
      <c r="F59" s="116"/>
    </row>
    <row r="60" spans="1:9" x14ac:dyDescent="0.25">
      <c r="A60" s="13"/>
      <c r="B60" s="118"/>
      <c r="C60" s="118"/>
      <c r="D60" s="118"/>
      <c r="E60" s="118"/>
      <c r="F60" s="118"/>
    </row>
    <row r="61" spans="1:9" x14ac:dyDescent="0.25">
      <c r="A61" s="13"/>
      <c r="B61" s="118"/>
      <c r="C61" s="118"/>
      <c r="D61" s="118"/>
      <c r="E61" s="118"/>
      <c r="F61" s="118"/>
    </row>
    <row r="62" spans="1:9" x14ac:dyDescent="0.25">
      <c r="A62" s="13"/>
      <c r="B62" s="118"/>
      <c r="C62" s="118"/>
      <c r="D62" s="118"/>
      <c r="E62" s="118"/>
      <c r="F62" s="118"/>
    </row>
    <row r="63" spans="1:9" x14ac:dyDescent="0.25">
      <c r="A63" s="13"/>
      <c r="B63" s="118"/>
      <c r="C63" s="118"/>
      <c r="D63" s="118"/>
      <c r="E63" s="118"/>
      <c r="F63" s="118"/>
    </row>
    <row r="64" spans="1:9" x14ac:dyDescent="0.25">
      <c r="E64" s="135"/>
      <c r="F64" s="135"/>
      <c r="G64" s="135"/>
      <c r="H64" s="135"/>
      <c r="I64" s="135"/>
    </row>
  </sheetData>
  <mergeCells count="2">
    <mergeCell ref="A1:I1"/>
    <mergeCell ref="A3:I3"/>
  </mergeCells>
  <pageMargins left="0.7" right="0.7" top="0.75" bottom="0.75" header="0.3" footer="0.3"/>
  <pageSetup paperSize="9" scale="4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  <col min="10" max="10" width="11.7109375" bestFit="1" customWidth="1"/>
    <col min="12" max="12" width="9.140625" customWidth="1"/>
    <col min="13" max="13" width="11.85546875" customWidth="1"/>
  </cols>
  <sheetData>
    <row r="1" spans="1:6" ht="42" customHeight="1" x14ac:dyDescent="0.25">
      <c r="A1" s="149" t="s">
        <v>231</v>
      </c>
      <c r="B1" s="149"/>
      <c r="C1" s="149"/>
      <c r="D1" s="149"/>
      <c r="E1" s="149"/>
      <c r="F1" s="14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49" t="s">
        <v>34</v>
      </c>
      <c r="B3" s="149"/>
      <c r="C3" s="149"/>
      <c r="D3" s="149"/>
      <c r="E3" s="174"/>
      <c r="F3" s="17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49" t="s">
        <v>15</v>
      </c>
      <c r="B5" s="150"/>
      <c r="C5" s="150"/>
      <c r="D5" s="150"/>
      <c r="E5" s="150"/>
      <c r="F5" s="15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49" t="s">
        <v>27</v>
      </c>
      <c r="B7" s="178"/>
      <c r="C7" s="178"/>
      <c r="D7" s="178"/>
      <c r="E7" s="178"/>
      <c r="F7" s="17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3" t="s">
        <v>28</v>
      </c>
      <c r="B9" s="22" t="s">
        <v>197</v>
      </c>
      <c r="C9" s="23" t="s">
        <v>199</v>
      </c>
      <c r="D9" s="23" t="s">
        <v>195</v>
      </c>
      <c r="E9" s="23" t="s">
        <v>46</v>
      </c>
      <c r="F9" s="23" t="s">
        <v>196</v>
      </c>
    </row>
    <row r="10" spans="1:6" ht="15.75" customHeight="1" x14ac:dyDescent="0.25">
      <c r="A10" s="11" t="s">
        <v>29</v>
      </c>
      <c r="B10" s="118">
        <f>B11</f>
        <v>1733105.9400000004</v>
      </c>
      <c r="C10" s="118">
        <f t="shared" ref="C10:F10" si="0">C11</f>
        <v>1783311.3099999998</v>
      </c>
      <c r="D10" s="118">
        <f>D11</f>
        <v>2467430.8199999998</v>
      </c>
      <c r="E10" s="118">
        <f t="shared" si="0"/>
        <v>2465430.8199999998</v>
      </c>
      <c r="F10" s="118">
        <f t="shared" si="0"/>
        <v>2465430.8199999998</v>
      </c>
    </row>
    <row r="11" spans="1:6" ht="15.75" customHeight="1" x14ac:dyDescent="0.25">
      <c r="A11" s="11" t="s">
        <v>163</v>
      </c>
      <c r="B11" s="118">
        <f>B12+B13+B14</f>
        <v>1733105.9400000004</v>
      </c>
      <c r="C11" s="118">
        <f t="shared" ref="C11:F11" si="1">C12+C13+C14</f>
        <v>1783311.3099999998</v>
      </c>
      <c r="D11" s="118">
        <f t="shared" si="1"/>
        <v>2467430.8199999998</v>
      </c>
      <c r="E11" s="118">
        <f t="shared" si="1"/>
        <v>2465430.8199999998</v>
      </c>
      <c r="F11" s="118">
        <f t="shared" si="1"/>
        <v>2465430.8199999998</v>
      </c>
    </row>
    <row r="12" spans="1:6" ht="25.5" x14ac:dyDescent="0.25">
      <c r="A12" s="17" t="s">
        <v>165</v>
      </c>
      <c r="B12" s="118">
        <f>'POSEBNI DIO'!C12+'POSEBNI DIO'!C133+'POSEBNI DIO'!C139+'POSEBNI DIO'!C161+'POSEBNI DIO'!C96</f>
        <v>1615573.0800000003</v>
      </c>
      <c r="C12" s="118">
        <f>'POSEBNI DIO'!D12+'POSEBNI DIO'!D133+'POSEBNI DIO'!D139+'POSEBNI DIO'!D161+'POSEBNI DIO'!D96</f>
        <v>1685949.91</v>
      </c>
      <c r="D12" s="118">
        <f>'POSEBNI DIO'!E12+'POSEBNI DIO'!E133+'POSEBNI DIO'!E139+'POSEBNI DIO'!E161+'POSEBNI DIO'!E96</f>
        <v>2080462</v>
      </c>
      <c r="E12" s="118">
        <f>'POSEBNI DIO'!F12+'POSEBNI DIO'!F133+'POSEBNI DIO'!F139+'POSEBNI DIO'!F161+'POSEBNI DIO'!F96</f>
        <v>2080462</v>
      </c>
      <c r="F12" s="118">
        <f>'POSEBNI DIO'!G12+'POSEBNI DIO'!G133+'POSEBNI DIO'!G139+'POSEBNI DIO'!G161+'POSEBNI DIO'!G96</f>
        <v>2080462</v>
      </c>
    </row>
    <row r="13" spans="1:6" x14ac:dyDescent="0.25">
      <c r="A13" s="16" t="s">
        <v>164</v>
      </c>
      <c r="B13" s="118">
        <f>'POSEBNI DIO'!C177+'POSEBNI DIO'!C171+'POSEBNI DIO'!C221+'POSEBNI DIO'!C89+'POSEBNI DIO'!C42+'POSEBNI DIO'!C258</f>
        <v>71703.319999999978</v>
      </c>
      <c r="C13" s="118">
        <f>'POSEBNI DIO'!D177+'POSEBNI DIO'!D171+'POSEBNI DIO'!D221+'POSEBNI DIO'!D89+'POSEBNI DIO'!D42+'POSEBNI DIO'!D258</f>
        <v>91661.4</v>
      </c>
      <c r="D13" s="118">
        <f>'POSEBNI DIO'!E177+'POSEBNI DIO'!E171+'POSEBNI DIO'!E221+'POSEBNI DIO'!E89+'POSEBNI DIO'!E42+'POSEBNI DIO'!E258</f>
        <v>314407</v>
      </c>
      <c r="E13" s="118">
        <f>'POSEBNI DIO'!F177+'POSEBNI DIO'!F171+'POSEBNI DIO'!F221+'POSEBNI DIO'!F89+'POSEBNI DIO'!F42+'POSEBNI DIO'!F258</f>
        <v>312407</v>
      </c>
      <c r="F13" s="118">
        <f>'POSEBNI DIO'!G177+'POSEBNI DIO'!G171+'POSEBNI DIO'!G221+'POSEBNI DIO'!G89+'POSEBNI DIO'!G42+'POSEBNI DIO'!G258</f>
        <v>312407</v>
      </c>
    </row>
    <row r="14" spans="1:6" ht="25.5" x14ac:dyDescent="0.25">
      <c r="A14" s="18" t="s">
        <v>166</v>
      </c>
      <c r="B14" s="118">
        <f>'POSEBNI DIO'!C279+'POSEBNI DIO'!C273+'POSEBNI DIO'!C265+'POSEBNI DIO'!C209+'POSEBNI DIO'!C51+'POSEBNI DIO'!C57+'POSEBNI DIO'!C62+'POSEBNI DIO'!C75</f>
        <v>45829.540000000008</v>
      </c>
      <c r="C14" s="118">
        <f>'POSEBNI DIO'!D279+'POSEBNI DIO'!D273+'POSEBNI DIO'!D265+'POSEBNI DIO'!D209+'POSEBNI DIO'!D51+'POSEBNI DIO'!D57+'POSEBNI DIO'!D62+'POSEBNI DIO'!D75</f>
        <v>5700</v>
      </c>
      <c r="D14" s="118">
        <f>'POSEBNI DIO'!E279+'POSEBNI DIO'!E273+'POSEBNI DIO'!E265+'POSEBNI DIO'!E209+'POSEBNI DIO'!E51+'POSEBNI DIO'!E57+'POSEBNI DIO'!E62+'POSEBNI DIO'!E75</f>
        <v>72561.820000000007</v>
      </c>
      <c r="E14" s="118">
        <f>'POSEBNI DIO'!F279+'POSEBNI DIO'!F273+'POSEBNI DIO'!F265+'POSEBNI DIO'!F209+'POSEBNI DIO'!F51+'POSEBNI DIO'!F57+'POSEBNI DIO'!F62+'POSEBNI DIO'!F75</f>
        <v>72561.820000000007</v>
      </c>
      <c r="F14" s="118">
        <f>'POSEBNI DIO'!G279+'POSEBNI DIO'!G273+'POSEBNI DIO'!G265+'POSEBNI DIO'!G209+'POSEBNI DIO'!G51+'POSEBNI DIO'!G57+'POSEBNI DIO'!G62+'POSEBNI DIO'!G75</f>
        <v>72561.820000000007</v>
      </c>
    </row>
    <row r="18" spans="10:13" x14ac:dyDescent="0.25">
      <c r="J18" s="135"/>
    </row>
    <row r="24" spans="10:13" x14ac:dyDescent="0.25">
      <c r="M24" s="135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9" t="s">
        <v>233</v>
      </c>
      <c r="B1" s="149"/>
      <c r="C1" s="149"/>
      <c r="D1" s="149"/>
      <c r="E1" s="149"/>
      <c r="F1" s="149"/>
      <c r="G1" s="149"/>
      <c r="H1" s="149"/>
      <c r="I1" s="149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49" t="s">
        <v>34</v>
      </c>
      <c r="B3" s="149"/>
      <c r="C3" s="149"/>
      <c r="D3" s="149"/>
      <c r="E3" s="149"/>
      <c r="F3" s="149"/>
      <c r="G3" s="149"/>
      <c r="H3" s="174"/>
      <c r="I3" s="17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49" t="s">
        <v>30</v>
      </c>
      <c r="B5" s="150"/>
      <c r="C5" s="150"/>
      <c r="D5" s="150"/>
      <c r="E5" s="150"/>
      <c r="F5" s="150"/>
      <c r="G5" s="150"/>
      <c r="H5" s="150"/>
      <c r="I5" s="150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51</v>
      </c>
      <c r="E7" s="22" t="s">
        <v>12</v>
      </c>
      <c r="F7" s="23" t="s">
        <v>13</v>
      </c>
      <c r="G7" s="23" t="s">
        <v>44</v>
      </c>
      <c r="H7" s="23" t="s">
        <v>45</v>
      </c>
      <c r="I7" s="23" t="s">
        <v>46</v>
      </c>
    </row>
    <row r="8" spans="1:9" ht="25.5" x14ac:dyDescent="0.25">
      <c r="A8" s="11">
        <v>8</v>
      </c>
      <c r="B8" s="11"/>
      <c r="C8" s="11"/>
      <c r="D8" s="11" t="s">
        <v>31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36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37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8" t="s">
        <v>32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9" t="s">
        <v>38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20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39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2"/>
  <sheetViews>
    <sheetView tabSelected="1" workbookViewId="0">
      <selection activeCell="O5" sqref="O5"/>
    </sheetView>
  </sheetViews>
  <sheetFormatPr defaultRowHeight="15" x14ac:dyDescent="0.25"/>
  <cols>
    <col min="1" max="1" width="15.28515625" customWidth="1"/>
    <col min="2" max="2" width="15.5703125" customWidth="1"/>
    <col min="3" max="3" width="26.85546875" customWidth="1"/>
    <col min="4" max="7" width="25.28515625" customWidth="1"/>
    <col min="11" max="11" width="13.5703125" customWidth="1"/>
    <col min="12" max="12" width="13.140625" customWidth="1"/>
    <col min="15" max="15" width="9.140625" customWidth="1"/>
  </cols>
  <sheetData>
    <row r="1" spans="1:14" ht="42" customHeight="1" x14ac:dyDescent="0.25">
      <c r="A1" s="149" t="s">
        <v>232</v>
      </c>
      <c r="B1" s="149"/>
      <c r="C1" s="149"/>
      <c r="D1" s="149"/>
      <c r="E1" s="149"/>
      <c r="F1" s="149"/>
      <c r="G1" s="149"/>
    </row>
    <row r="2" spans="1:14" ht="18" x14ac:dyDescent="0.25">
      <c r="A2" s="4"/>
      <c r="B2" s="4"/>
      <c r="C2" s="4"/>
      <c r="D2" s="4"/>
      <c r="E2" s="4"/>
      <c r="F2" s="5"/>
      <c r="G2" s="5"/>
    </row>
    <row r="3" spans="1:14" ht="18" customHeight="1" x14ac:dyDescent="0.25">
      <c r="A3" s="149" t="s">
        <v>33</v>
      </c>
      <c r="B3" s="150"/>
      <c r="C3" s="150"/>
      <c r="D3" s="150"/>
      <c r="E3" s="150"/>
      <c r="F3" s="150"/>
      <c r="G3" s="150"/>
    </row>
    <row r="4" spans="1:14" ht="18" x14ac:dyDescent="0.25">
      <c r="A4" s="4"/>
      <c r="B4" s="4"/>
      <c r="C4" s="4"/>
      <c r="D4" s="4"/>
      <c r="E4" s="4"/>
      <c r="F4" s="5"/>
      <c r="G4" s="5"/>
    </row>
    <row r="5" spans="1:14" ht="20.25" customHeight="1" x14ac:dyDescent="0.25">
      <c r="A5" s="41"/>
      <c r="B5" s="42"/>
      <c r="C5" s="43"/>
      <c r="D5" s="43"/>
      <c r="E5" s="43"/>
      <c r="F5" s="43"/>
      <c r="G5" s="43"/>
    </row>
    <row r="6" spans="1:14" ht="27" customHeight="1" x14ac:dyDescent="0.25">
      <c r="A6" s="110" t="s">
        <v>157</v>
      </c>
      <c r="B6" s="44" t="s">
        <v>52</v>
      </c>
      <c r="C6" s="45"/>
      <c r="D6" s="45"/>
      <c r="E6" s="45"/>
      <c r="F6" s="45"/>
      <c r="G6" s="45"/>
    </row>
    <row r="7" spans="1:14" ht="15" customHeight="1" x14ac:dyDescent="0.25">
      <c r="A7" s="41" t="s">
        <v>156</v>
      </c>
      <c r="B7" s="42" t="s">
        <v>53</v>
      </c>
      <c r="C7" s="43"/>
      <c r="D7" s="43"/>
      <c r="E7" s="43"/>
      <c r="F7" s="43"/>
      <c r="G7" s="43"/>
    </row>
    <row r="8" spans="1:14" x14ac:dyDescent="0.25">
      <c r="A8" s="47"/>
      <c r="B8" s="48" t="s">
        <v>54</v>
      </c>
      <c r="C8" s="49" t="s">
        <v>203</v>
      </c>
      <c r="D8" s="49" t="s">
        <v>200</v>
      </c>
      <c r="E8" s="49" t="s">
        <v>201</v>
      </c>
      <c r="F8" s="49" t="s">
        <v>155</v>
      </c>
      <c r="G8" s="49" t="s">
        <v>202</v>
      </c>
    </row>
    <row r="9" spans="1:14" x14ac:dyDescent="0.25">
      <c r="A9" s="47"/>
      <c r="B9" s="48" t="s">
        <v>54</v>
      </c>
      <c r="C9" s="49">
        <f>C10+C57+C62+C88+C95+C139+C161+C171+C177+C209+C221+C258+C264+C272+C51+C75</f>
        <v>1733105.9400000004</v>
      </c>
      <c r="D9" s="49">
        <f>D10+D57+D62+D88+D95+D139+D161+D171+D177+D209+D221+D258+D264+D272+D51+D75</f>
        <v>1783311.3099999998</v>
      </c>
      <c r="E9" s="49">
        <f>E10+E57+E62+E88+E95+E139+E161+E171+E177+E209+E221+E258+E264+E272+E51+E75+E278</f>
        <v>2467430.8199999998</v>
      </c>
      <c r="F9" s="49">
        <f>F10+F57+F62+F88+F95+F139+F161+F171+F177+F209+F221+F258+F264+F272+F51+F75+F278</f>
        <v>2465430.8199999998</v>
      </c>
      <c r="G9" s="49">
        <f>G10+G57+G62+G88+G95+G139+G161+G171+G177+G209+G221+G258+G264+G272+G51+G75+G278</f>
        <v>2465430.8199999998</v>
      </c>
    </row>
    <row r="10" spans="1:14" ht="89.25" x14ac:dyDescent="0.25">
      <c r="A10" s="50" t="s">
        <v>55</v>
      </c>
      <c r="B10" s="51" t="s">
        <v>56</v>
      </c>
      <c r="C10" s="52">
        <f t="shared" ref="C10:G11" si="0">SUM(C12+C42)</f>
        <v>110321.15000000001</v>
      </c>
      <c r="D10" s="52">
        <f t="shared" si="0"/>
        <v>84339.31</v>
      </c>
      <c r="E10" s="52">
        <f t="shared" si="0"/>
        <v>105797</v>
      </c>
      <c r="F10" s="52">
        <f t="shared" si="0"/>
        <v>105797</v>
      </c>
      <c r="G10" s="52">
        <f t="shared" si="0"/>
        <v>105797</v>
      </c>
    </row>
    <row r="11" spans="1:14" ht="54.75" customHeight="1" x14ac:dyDescent="0.25">
      <c r="A11" s="47" t="s">
        <v>143</v>
      </c>
      <c r="B11" s="48" t="s">
        <v>144</v>
      </c>
      <c r="C11" s="52">
        <f>SUM(C13+C43)</f>
        <v>110321.15000000001</v>
      </c>
      <c r="D11" s="52">
        <f t="shared" si="0"/>
        <v>84339.31</v>
      </c>
      <c r="E11" s="52">
        <f t="shared" si="0"/>
        <v>105797</v>
      </c>
      <c r="F11" s="52">
        <f t="shared" si="0"/>
        <v>105797</v>
      </c>
      <c r="G11" s="52">
        <f t="shared" si="0"/>
        <v>105797</v>
      </c>
    </row>
    <row r="12" spans="1:14" ht="35.25" customHeight="1" x14ac:dyDescent="0.25">
      <c r="A12" s="53" t="s">
        <v>57</v>
      </c>
      <c r="B12" s="54" t="s">
        <v>58</v>
      </c>
      <c r="C12" s="55">
        <f t="shared" ref="C12:D12" si="1">SUM(C13)</f>
        <v>97559.760000000009</v>
      </c>
      <c r="D12" s="55">
        <f t="shared" si="1"/>
        <v>71577.91</v>
      </c>
      <c r="E12" s="55">
        <f>SUM(E13)</f>
        <v>92640</v>
      </c>
      <c r="F12" s="55">
        <f>SUM(F13)</f>
        <v>92640</v>
      </c>
      <c r="G12" s="55">
        <f>SUM(G13)</f>
        <v>92640</v>
      </c>
    </row>
    <row r="13" spans="1:14" ht="14.25" customHeight="1" x14ac:dyDescent="0.25">
      <c r="A13" s="41">
        <v>3</v>
      </c>
      <c r="B13" s="46" t="s">
        <v>23</v>
      </c>
      <c r="C13" s="56">
        <f>SUM(C14+C39)</f>
        <v>97559.760000000009</v>
      </c>
      <c r="D13" s="56">
        <f t="shared" ref="D13:G13" si="2">SUM(D14+D39)</f>
        <v>71577.91</v>
      </c>
      <c r="E13" s="56">
        <f t="shared" si="2"/>
        <v>92640</v>
      </c>
      <c r="F13" s="56">
        <f t="shared" si="2"/>
        <v>92640</v>
      </c>
      <c r="G13" s="56">
        <f t="shared" si="2"/>
        <v>92640</v>
      </c>
    </row>
    <row r="14" spans="1:14" ht="15" customHeight="1" x14ac:dyDescent="0.25">
      <c r="A14" s="41">
        <v>32</v>
      </c>
      <c r="B14" s="46" t="s">
        <v>35</v>
      </c>
      <c r="C14" s="56">
        <f>SUM(C15+C19+C24+C33)</f>
        <v>96683.790000000008</v>
      </c>
      <c r="D14" s="56">
        <f>SUM(D15+D19+D24+D33)</f>
        <v>70212</v>
      </c>
      <c r="E14" s="56">
        <f>SUM(E15+E19+E24+E33)</f>
        <v>91274.09</v>
      </c>
      <c r="F14" s="56">
        <f t="shared" ref="F14:G14" si="3">SUM(F15+F19+F24+F33)</f>
        <v>91274.09</v>
      </c>
      <c r="G14" s="56">
        <f t="shared" si="3"/>
        <v>91274.09</v>
      </c>
    </row>
    <row r="15" spans="1:14" ht="39" x14ac:dyDescent="0.25">
      <c r="A15" s="41">
        <v>321</v>
      </c>
      <c r="B15" s="46" t="s">
        <v>59</v>
      </c>
      <c r="C15" s="56">
        <f t="shared" ref="C15" si="4">SUM(C16:C18)</f>
        <v>2654.46</v>
      </c>
      <c r="D15" s="56">
        <f>SUM(D16:D18)</f>
        <v>2000</v>
      </c>
      <c r="E15" s="56">
        <f>SUM(E16:E18)</f>
        <v>2000</v>
      </c>
      <c r="F15" s="56">
        <f>SUM(F16:F18)</f>
        <v>2000</v>
      </c>
      <c r="G15" s="56">
        <f>SUM(G16:G18)</f>
        <v>2000</v>
      </c>
      <c r="N15" t="b">
        <f>'RAČUN PRIHODA I RASHODA PO EK. '!M49='RAČUN PRIHODA I RASHODA PO EK. '!G31-'RAČUN PRIHODA I RASHODA PO EK. '!O28='RAČUN PRIHODA I RASHODA PO EK. '!O28</f>
        <v>1</v>
      </c>
    </row>
    <row r="16" spans="1:14" ht="26.25" x14ac:dyDescent="0.25">
      <c r="A16" s="59">
        <v>3211</v>
      </c>
      <c r="B16" s="42" t="s">
        <v>60</v>
      </c>
      <c r="C16" s="57">
        <v>1327.23</v>
      </c>
      <c r="D16" s="85">
        <v>1000</v>
      </c>
      <c r="E16" s="57">
        <v>1000</v>
      </c>
      <c r="F16" s="57">
        <v>1000</v>
      </c>
      <c r="G16" s="57">
        <v>1000</v>
      </c>
    </row>
    <row r="17" spans="1:7" ht="15" customHeight="1" x14ac:dyDescent="0.25">
      <c r="A17" s="59">
        <v>3213</v>
      </c>
      <c r="B17" s="42" t="s">
        <v>61</v>
      </c>
      <c r="C17" s="57">
        <v>1327.23</v>
      </c>
      <c r="D17" s="85">
        <v>1000</v>
      </c>
      <c r="E17" s="57">
        <v>1000</v>
      </c>
      <c r="F17" s="57">
        <v>1000</v>
      </c>
      <c r="G17" s="57">
        <v>1000</v>
      </c>
    </row>
    <row r="18" spans="1:7" ht="39" x14ac:dyDescent="0.25">
      <c r="A18" s="59">
        <v>3214</v>
      </c>
      <c r="B18" s="42" t="s">
        <v>62</v>
      </c>
      <c r="C18" s="57">
        <v>0</v>
      </c>
      <c r="D18" s="85">
        <v>0</v>
      </c>
      <c r="E18" s="57">
        <v>0</v>
      </c>
      <c r="F18" s="57">
        <v>0</v>
      </c>
      <c r="G18" s="57">
        <v>0</v>
      </c>
    </row>
    <row r="19" spans="1:7" ht="39" x14ac:dyDescent="0.25">
      <c r="A19" s="41">
        <v>322</v>
      </c>
      <c r="B19" s="46" t="s">
        <v>63</v>
      </c>
      <c r="C19" s="56">
        <f>SUM(C20:C23)</f>
        <v>68737.600000000006</v>
      </c>
      <c r="D19" s="56">
        <f>SUM(D20:D23)</f>
        <v>46100</v>
      </c>
      <c r="E19" s="56">
        <f>SUM(E20:E23)</f>
        <v>63050</v>
      </c>
      <c r="F19" s="56">
        <f t="shared" ref="F19:G19" si="5">SUM(F20:F23)</f>
        <v>63050</v>
      </c>
      <c r="G19" s="56">
        <f t="shared" si="5"/>
        <v>63050</v>
      </c>
    </row>
    <row r="20" spans="1:7" ht="39" x14ac:dyDescent="0.25">
      <c r="A20" s="59">
        <v>3221</v>
      </c>
      <c r="B20" s="42" t="s">
        <v>64</v>
      </c>
      <c r="C20" s="57">
        <v>14608.15</v>
      </c>
      <c r="D20" s="85">
        <v>10000</v>
      </c>
      <c r="E20" s="57">
        <v>13000</v>
      </c>
      <c r="F20" s="57">
        <v>13000</v>
      </c>
      <c r="G20" s="57">
        <v>13000</v>
      </c>
    </row>
    <row r="21" spans="1:7" x14ac:dyDescent="0.25">
      <c r="A21" s="59">
        <v>3223</v>
      </c>
      <c r="B21" s="42" t="s">
        <v>65</v>
      </c>
      <c r="C21" s="57">
        <v>51187.98</v>
      </c>
      <c r="D21" s="85">
        <v>35000</v>
      </c>
      <c r="E21" s="57">
        <v>49000</v>
      </c>
      <c r="F21" s="57">
        <v>49000</v>
      </c>
      <c r="G21" s="57">
        <v>49000</v>
      </c>
    </row>
    <row r="22" spans="1:7" ht="26.25" x14ac:dyDescent="0.25">
      <c r="A22" s="59">
        <v>3225</v>
      </c>
      <c r="B22" s="42" t="s">
        <v>66</v>
      </c>
      <c r="C22" s="57">
        <v>1878.26</v>
      </c>
      <c r="D22" s="85">
        <v>600</v>
      </c>
      <c r="E22" s="57">
        <v>550</v>
      </c>
      <c r="F22" s="57">
        <v>550</v>
      </c>
      <c r="G22" s="57">
        <v>550</v>
      </c>
    </row>
    <row r="23" spans="1:7" ht="39" x14ac:dyDescent="0.25">
      <c r="A23" s="59">
        <v>3227</v>
      </c>
      <c r="B23" s="42" t="s">
        <v>67</v>
      </c>
      <c r="C23" s="57">
        <v>1063.21</v>
      </c>
      <c r="D23" s="85">
        <v>500</v>
      </c>
      <c r="E23" s="57">
        <v>500</v>
      </c>
      <c r="F23" s="57">
        <v>500</v>
      </c>
      <c r="G23" s="57">
        <v>500</v>
      </c>
    </row>
    <row r="24" spans="1:7" ht="26.25" x14ac:dyDescent="0.25">
      <c r="A24" s="41">
        <v>323</v>
      </c>
      <c r="B24" s="46" t="s">
        <v>68</v>
      </c>
      <c r="C24" s="56">
        <f>SUM(C25:C32)</f>
        <v>23009.53</v>
      </c>
      <c r="D24" s="56">
        <f t="shared" ref="D24" si="6">SUM(D25:D32)</f>
        <v>20300</v>
      </c>
      <c r="E24" s="56">
        <f>SUM(E25:E32)</f>
        <v>24562.09</v>
      </c>
      <c r="F24" s="56">
        <f>SUM(F25:F32)</f>
        <v>24562.09</v>
      </c>
      <c r="G24" s="56">
        <f>SUM(G25:G32)</f>
        <v>24562.09</v>
      </c>
    </row>
    <row r="25" spans="1:7" ht="26.25" x14ac:dyDescent="0.25">
      <c r="A25" s="59">
        <v>3231</v>
      </c>
      <c r="B25" s="42" t="s">
        <v>69</v>
      </c>
      <c r="C25" s="57">
        <v>1938.13</v>
      </c>
      <c r="D25" s="85">
        <v>1500</v>
      </c>
      <c r="E25" s="57">
        <v>1500</v>
      </c>
      <c r="F25" s="57">
        <v>1500</v>
      </c>
      <c r="G25" s="57">
        <v>1500</v>
      </c>
    </row>
    <row r="26" spans="1:7" ht="39" x14ac:dyDescent="0.25">
      <c r="A26" s="59">
        <v>3233</v>
      </c>
      <c r="B26" s="42" t="s">
        <v>70</v>
      </c>
      <c r="C26" s="57">
        <v>116.8</v>
      </c>
      <c r="D26" s="85">
        <v>300</v>
      </c>
      <c r="E26" s="57">
        <v>300</v>
      </c>
      <c r="F26" s="57">
        <v>300</v>
      </c>
      <c r="G26" s="57">
        <v>300</v>
      </c>
    </row>
    <row r="27" spans="1:7" ht="26.25" x14ac:dyDescent="0.25">
      <c r="A27" s="59">
        <v>3234</v>
      </c>
      <c r="B27" s="42" t="s">
        <v>71</v>
      </c>
      <c r="C27" s="57">
        <v>7299.75</v>
      </c>
      <c r="D27" s="85">
        <v>7000</v>
      </c>
      <c r="E27" s="57">
        <v>8500</v>
      </c>
      <c r="F27" s="57">
        <v>8500</v>
      </c>
      <c r="G27" s="57">
        <v>8500</v>
      </c>
    </row>
    <row r="28" spans="1:7" ht="26.25" x14ac:dyDescent="0.25">
      <c r="A28" s="59">
        <v>3235</v>
      </c>
      <c r="B28" s="42" t="s">
        <v>72</v>
      </c>
      <c r="C28" s="57">
        <v>2787.14</v>
      </c>
      <c r="D28" s="85">
        <v>2000</v>
      </c>
      <c r="E28" s="57">
        <v>2000</v>
      </c>
      <c r="F28" s="57">
        <v>2000</v>
      </c>
      <c r="G28" s="57">
        <v>2000</v>
      </c>
    </row>
    <row r="29" spans="1:7" ht="39" x14ac:dyDescent="0.25">
      <c r="A29" s="59">
        <v>3236</v>
      </c>
      <c r="B29" s="42" t="s">
        <v>73</v>
      </c>
      <c r="C29" s="57">
        <v>3012.81</v>
      </c>
      <c r="D29" s="85">
        <v>2500</v>
      </c>
      <c r="E29" s="57">
        <v>5562.09</v>
      </c>
      <c r="F29" s="57">
        <v>5562.09</v>
      </c>
      <c r="G29" s="57">
        <v>5562.09</v>
      </c>
    </row>
    <row r="30" spans="1:7" ht="26.25" x14ac:dyDescent="0.25">
      <c r="A30" s="59">
        <v>3237</v>
      </c>
      <c r="B30" s="42" t="s">
        <v>74</v>
      </c>
      <c r="C30" s="57">
        <v>724.67</v>
      </c>
      <c r="D30" s="85">
        <v>100</v>
      </c>
      <c r="E30" s="57">
        <v>100</v>
      </c>
      <c r="F30" s="57">
        <v>100</v>
      </c>
      <c r="G30" s="57">
        <v>100</v>
      </c>
    </row>
    <row r="31" spans="1:7" ht="26.25" x14ac:dyDescent="0.25">
      <c r="A31" s="59">
        <v>3238</v>
      </c>
      <c r="B31" s="42" t="s">
        <v>75</v>
      </c>
      <c r="C31" s="57">
        <v>7097.05</v>
      </c>
      <c r="D31" s="85">
        <v>6400</v>
      </c>
      <c r="E31" s="57">
        <v>6400</v>
      </c>
      <c r="F31" s="57">
        <v>6400</v>
      </c>
      <c r="G31" s="57">
        <v>6400</v>
      </c>
    </row>
    <row r="32" spans="1:7" x14ac:dyDescent="0.25">
      <c r="A32" s="59">
        <v>3239</v>
      </c>
      <c r="B32" s="42" t="s">
        <v>76</v>
      </c>
      <c r="C32" s="57">
        <v>33.18</v>
      </c>
      <c r="D32" s="85">
        <v>500</v>
      </c>
      <c r="E32" s="57">
        <v>200</v>
      </c>
      <c r="F32" s="57">
        <v>200</v>
      </c>
      <c r="G32" s="57">
        <v>200</v>
      </c>
    </row>
    <row r="33" spans="1:7" ht="51.75" x14ac:dyDescent="0.25">
      <c r="A33" s="41">
        <v>329</v>
      </c>
      <c r="B33" s="46" t="s">
        <v>77</v>
      </c>
      <c r="C33" s="56">
        <f>SUM(C34:C38)</f>
        <v>2282.1999999999998</v>
      </c>
      <c r="D33" s="56">
        <f t="shared" ref="D33" si="7">SUM(D34:D38)</f>
        <v>1812</v>
      </c>
      <c r="E33" s="56">
        <f>SUM(E34:E38)</f>
        <v>1662</v>
      </c>
      <c r="F33" s="56">
        <f>SUM(F34:F38)</f>
        <v>1662</v>
      </c>
      <c r="G33" s="56">
        <f>SUM(G34:G38)</f>
        <v>1662</v>
      </c>
    </row>
    <row r="34" spans="1:7" ht="26.25" x14ac:dyDescent="0.25">
      <c r="A34" s="59">
        <v>3292</v>
      </c>
      <c r="B34" s="42" t="s">
        <v>78</v>
      </c>
      <c r="C34" s="57">
        <v>1161.1099999999999</v>
      </c>
      <c r="D34" s="85">
        <v>1162</v>
      </c>
      <c r="E34" s="57">
        <v>1162</v>
      </c>
      <c r="F34" s="57">
        <v>1162</v>
      </c>
      <c r="G34" s="57">
        <v>1162</v>
      </c>
    </row>
    <row r="35" spans="1:7" x14ac:dyDescent="0.25">
      <c r="A35" s="59">
        <v>3293</v>
      </c>
      <c r="B35" s="42" t="s">
        <v>79</v>
      </c>
      <c r="C35" s="57">
        <v>988.37</v>
      </c>
      <c r="D35" s="85">
        <v>500</v>
      </c>
      <c r="E35" s="57">
        <v>200</v>
      </c>
      <c r="F35" s="57">
        <v>200</v>
      </c>
      <c r="G35" s="57">
        <v>200</v>
      </c>
    </row>
    <row r="36" spans="1:7" x14ac:dyDescent="0.25">
      <c r="A36" s="59">
        <v>3294</v>
      </c>
      <c r="B36" s="42" t="s">
        <v>80</v>
      </c>
      <c r="C36" s="57">
        <v>132.72</v>
      </c>
      <c r="D36" s="85">
        <v>100</v>
      </c>
      <c r="E36" s="57">
        <v>200</v>
      </c>
      <c r="F36" s="57">
        <v>200</v>
      </c>
      <c r="G36" s="57">
        <v>200</v>
      </c>
    </row>
    <row r="37" spans="1:7" ht="39" x14ac:dyDescent="0.25">
      <c r="A37" s="59">
        <v>3295</v>
      </c>
      <c r="B37" s="42" t="s">
        <v>81</v>
      </c>
      <c r="C37" s="57">
        <v>0</v>
      </c>
      <c r="D37" s="85">
        <v>50</v>
      </c>
      <c r="E37" s="57">
        <v>50</v>
      </c>
      <c r="F37" s="57">
        <v>50</v>
      </c>
      <c r="G37" s="57">
        <v>50</v>
      </c>
    </row>
    <row r="38" spans="1:7" ht="51.75" x14ac:dyDescent="0.25">
      <c r="A38" s="59">
        <v>3299</v>
      </c>
      <c r="B38" s="42" t="s">
        <v>77</v>
      </c>
      <c r="C38" s="57">
        <v>0</v>
      </c>
      <c r="D38" s="85">
        <v>0</v>
      </c>
      <c r="E38" s="57">
        <v>50</v>
      </c>
      <c r="F38" s="57">
        <v>50</v>
      </c>
      <c r="G38" s="57">
        <v>50</v>
      </c>
    </row>
    <row r="39" spans="1:7" ht="26.25" x14ac:dyDescent="0.25">
      <c r="A39" s="41">
        <v>34</v>
      </c>
      <c r="B39" s="46" t="s">
        <v>82</v>
      </c>
      <c r="C39" s="56">
        <f t="shared" ref="C39:D39" si="8">SUM(C40)</f>
        <v>875.97</v>
      </c>
      <c r="D39" s="56">
        <f t="shared" si="8"/>
        <v>1365.91</v>
      </c>
      <c r="E39" s="56">
        <f t="shared" ref="E39:G40" si="9">SUM(E40)</f>
        <v>1365.91</v>
      </c>
      <c r="F39" s="56">
        <f t="shared" si="9"/>
        <v>1365.91</v>
      </c>
      <c r="G39" s="56">
        <f t="shared" si="9"/>
        <v>1365.91</v>
      </c>
    </row>
    <row r="40" spans="1:7" ht="39" x14ac:dyDescent="0.25">
      <c r="A40" s="41">
        <v>343</v>
      </c>
      <c r="B40" s="46" t="s">
        <v>83</v>
      </c>
      <c r="C40" s="56">
        <f t="shared" ref="C40:D40" si="10">SUM(C41)</f>
        <v>875.97</v>
      </c>
      <c r="D40" s="56">
        <f t="shared" si="10"/>
        <v>1365.91</v>
      </c>
      <c r="E40" s="56">
        <f t="shared" si="9"/>
        <v>1365.91</v>
      </c>
      <c r="F40" s="56">
        <f t="shared" si="9"/>
        <v>1365.91</v>
      </c>
      <c r="G40" s="56">
        <f t="shared" si="9"/>
        <v>1365.91</v>
      </c>
    </row>
    <row r="41" spans="1:7" ht="39" x14ac:dyDescent="0.25">
      <c r="A41" s="59">
        <v>3431</v>
      </c>
      <c r="B41" s="42" t="s">
        <v>84</v>
      </c>
      <c r="C41" s="57">
        <v>875.97</v>
      </c>
      <c r="D41" s="85">
        <v>1365.91</v>
      </c>
      <c r="E41" s="57">
        <v>1365.91</v>
      </c>
      <c r="F41" s="57">
        <v>1365.91</v>
      </c>
      <c r="G41" s="57">
        <v>1365.91</v>
      </c>
    </row>
    <row r="42" spans="1:7" ht="63.75" x14ac:dyDescent="0.25">
      <c r="A42" s="53" t="s">
        <v>87</v>
      </c>
      <c r="B42" s="54" t="s">
        <v>88</v>
      </c>
      <c r="C42" s="55">
        <f t="shared" ref="C42" si="11">SUM(C43)</f>
        <v>12761.39</v>
      </c>
      <c r="D42" s="55">
        <f>SUM(D43)</f>
        <v>12761.4</v>
      </c>
      <c r="E42" s="55">
        <f>SUM(E43)</f>
        <v>13157</v>
      </c>
      <c r="F42" s="55">
        <f>SUM(F43)</f>
        <v>13157</v>
      </c>
      <c r="G42" s="55">
        <f>SUM(G43)</f>
        <v>13157</v>
      </c>
    </row>
    <row r="43" spans="1:7" ht="26.25" x14ac:dyDescent="0.25">
      <c r="A43" s="41">
        <v>3</v>
      </c>
      <c r="B43" s="46" t="s">
        <v>23</v>
      </c>
      <c r="C43" s="56">
        <f>C44</f>
        <v>12761.39</v>
      </c>
      <c r="D43" s="56">
        <f>D44</f>
        <v>12761.4</v>
      </c>
      <c r="E43" s="56">
        <f>E44</f>
        <v>13157</v>
      </c>
      <c r="F43" s="56">
        <f t="shared" ref="F43:G43" si="12">F44</f>
        <v>13157</v>
      </c>
      <c r="G43" s="56">
        <f t="shared" si="12"/>
        <v>13157</v>
      </c>
    </row>
    <row r="44" spans="1:7" ht="26.25" x14ac:dyDescent="0.25">
      <c r="A44" s="41">
        <v>32</v>
      </c>
      <c r="B44" s="46" t="s">
        <v>35</v>
      </c>
      <c r="C44" s="56">
        <f t="shared" ref="C44" si="13">C45+C47</f>
        <v>12761.39</v>
      </c>
      <c r="D44" s="56">
        <f>D45+D47</f>
        <v>12761.4</v>
      </c>
      <c r="E44" s="56">
        <f>E45+E47</f>
        <v>13157</v>
      </c>
      <c r="F44" s="56">
        <f>F45+F47</f>
        <v>13157</v>
      </c>
      <c r="G44" s="56">
        <f>G45+G47</f>
        <v>13157</v>
      </c>
    </row>
    <row r="45" spans="1:7" ht="39" x14ac:dyDescent="0.25">
      <c r="A45" s="41">
        <v>322</v>
      </c>
      <c r="B45" s="46" t="s">
        <v>63</v>
      </c>
      <c r="C45" s="56">
        <f t="shared" ref="C45:D45" si="14">SUM(C46)</f>
        <v>6125.25</v>
      </c>
      <c r="D45" s="56">
        <f t="shared" si="14"/>
        <v>4126.2700000000004</v>
      </c>
      <c r="E45" s="56">
        <f t="shared" ref="E45:G45" si="15">SUM(E46)</f>
        <v>4521.87</v>
      </c>
      <c r="F45" s="56">
        <f t="shared" si="15"/>
        <v>4521.87</v>
      </c>
      <c r="G45" s="56">
        <f t="shared" si="15"/>
        <v>4521.87</v>
      </c>
    </row>
    <row r="46" spans="1:7" ht="51.75" x14ac:dyDescent="0.25">
      <c r="A46" s="59">
        <v>3224</v>
      </c>
      <c r="B46" s="42" t="s">
        <v>89</v>
      </c>
      <c r="C46" s="57">
        <v>6125.25</v>
      </c>
      <c r="D46" s="58">
        <v>4126.2700000000004</v>
      </c>
      <c r="E46" s="57">
        <v>4521.87</v>
      </c>
      <c r="F46" s="57">
        <v>4521.87</v>
      </c>
      <c r="G46" s="57">
        <v>4521.87</v>
      </c>
    </row>
    <row r="47" spans="1:7" ht="26.25" x14ac:dyDescent="0.25">
      <c r="A47" s="41">
        <v>323</v>
      </c>
      <c r="B47" s="46" t="s">
        <v>68</v>
      </c>
      <c r="C47" s="56">
        <f t="shared" ref="C47:D47" si="16">SUM(C48:C49)</f>
        <v>6636.14</v>
      </c>
      <c r="D47" s="56">
        <f t="shared" si="16"/>
        <v>8635.1299999999992</v>
      </c>
      <c r="E47" s="56">
        <f>SUM(E48:E49)</f>
        <v>8635.1299999999992</v>
      </c>
      <c r="F47" s="56">
        <f>SUM(F48:F49)</f>
        <v>8635.1299999999992</v>
      </c>
      <c r="G47" s="56">
        <f>SUM(G48:G49)</f>
        <v>8635.1299999999992</v>
      </c>
    </row>
    <row r="48" spans="1:7" ht="39" x14ac:dyDescent="0.25">
      <c r="A48" s="59">
        <v>3232</v>
      </c>
      <c r="B48" s="42" t="s">
        <v>90</v>
      </c>
      <c r="C48" s="57">
        <v>6636.14</v>
      </c>
      <c r="D48" s="58">
        <v>8635.1299999999992</v>
      </c>
      <c r="E48" s="57">
        <v>8635.1299999999992</v>
      </c>
      <c r="F48" s="57">
        <v>8635.1299999999992</v>
      </c>
      <c r="G48" s="57">
        <v>8635.1299999999992</v>
      </c>
    </row>
    <row r="49" spans="1:7" ht="26.25" x14ac:dyDescent="0.25">
      <c r="A49" s="59">
        <v>3237</v>
      </c>
      <c r="B49" s="42" t="s">
        <v>74</v>
      </c>
      <c r="C49" s="57">
        <v>0</v>
      </c>
      <c r="D49" s="58">
        <v>0</v>
      </c>
      <c r="E49" s="57">
        <v>0</v>
      </c>
      <c r="F49" s="57">
        <v>0</v>
      </c>
      <c r="G49" s="57">
        <v>0</v>
      </c>
    </row>
    <row r="50" spans="1:7" ht="38.25" x14ac:dyDescent="0.25">
      <c r="A50" s="50" t="s">
        <v>55</v>
      </c>
      <c r="B50" s="51" t="s">
        <v>91</v>
      </c>
      <c r="C50" s="52">
        <f t="shared" ref="C50:E50" si="17">C51+C57+C62+C75</f>
        <v>45777.850000000006</v>
      </c>
      <c r="D50" s="52">
        <f t="shared" si="17"/>
        <v>4000</v>
      </c>
      <c r="E50" s="52">
        <f t="shared" si="17"/>
        <v>67531</v>
      </c>
      <c r="F50" s="52">
        <f>F51+F57+F62+F75</f>
        <v>67531</v>
      </c>
      <c r="G50" s="52">
        <f>G51+G57+G62+G75</f>
        <v>67531</v>
      </c>
    </row>
    <row r="51" spans="1:7" ht="25.5" x14ac:dyDescent="0.25">
      <c r="A51" s="53" t="s">
        <v>92</v>
      </c>
      <c r="B51" s="54" t="s">
        <v>93</v>
      </c>
      <c r="C51" s="55">
        <f t="shared" ref="C51:G52" si="18">SUM(C52)</f>
        <v>3134.33</v>
      </c>
      <c r="D51" s="55">
        <f t="shared" si="18"/>
        <v>3480.65</v>
      </c>
      <c r="E51" s="55">
        <f t="shared" si="18"/>
        <v>3480.65</v>
      </c>
      <c r="F51" s="55">
        <f t="shared" si="18"/>
        <v>3480.65</v>
      </c>
      <c r="G51" s="55">
        <f t="shared" si="18"/>
        <v>3480.65</v>
      </c>
    </row>
    <row r="52" spans="1:7" ht="26.25" x14ac:dyDescent="0.25">
      <c r="A52" s="41">
        <v>3</v>
      </c>
      <c r="B52" s="46" t="s">
        <v>23</v>
      </c>
      <c r="C52" s="56">
        <f t="shared" si="18"/>
        <v>3134.33</v>
      </c>
      <c r="D52" s="56">
        <f t="shared" si="18"/>
        <v>3480.65</v>
      </c>
      <c r="E52" s="56">
        <f t="shared" si="18"/>
        <v>3480.65</v>
      </c>
      <c r="F52" s="56">
        <f t="shared" si="18"/>
        <v>3480.65</v>
      </c>
      <c r="G52" s="56">
        <f t="shared" si="18"/>
        <v>3480.65</v>
      </c>
    </row>
    <row r="53" spans="1:7" ht="26.25" x14ac:dyDescent="0.25">
      <c r="A53" s="41">
        <v>32</v>
      </c>
      <c r="B53" s="46" t="s">
        <v>35</v>
      </c>
      <c r="C53" s="56">
        <f t="shared" ref="C53:D53" si="19">SUM(C54)</f>
        <v>3134.33</v>
      </c>
      <c r="D53" s="56">
        <f t="shared" si="19"/>
        <v>3480.65</v>
      </c>
      <c r="E53" s="56">
        <f>SUM(E54)</f>
        <v>3480.65</v>
      </c>
      <c r="F53" s="56">
        <f>SUM(F54)</f>
        <v>3480.65</v>
      </c>
      <c r="G53" s="56">
        <f>SUM(G54)</f>
        <v>3480.65</v>
      </c>
    </row>
    <row r="54" spans="1:7" ht="51.75" x14ac:dyDescent="0.25">
      <c r="A54" s="41">
        <v>329</v>
      </c>
      <c r="B54" s="46" t="s">
        <v>77</v>
      </c>
      <c r="C54" s="56">
        <f t="shared" ref="C54" si="20">SUM(C55+C56)</f>
        <v>3134.33</v>
      </c>
      <c r="D54" s="56">
        <v>3480.65</v>
      </c>
      <c r="E54" s="56">
        <f>SUM(E55+E56)</f>
        <v>3480.65</v>
      </c>
      <c r="F54" s="56">
        <f>SUM(F55+F56)</f>
        <v>3480.65</v>
      </c>
      <c r="G54" s="56">
        <f>SUM(G55+G56)</f>
        <v>3480.65</v>
      </c>
    </row>
    <row r="55" spans="1:7" ht="64.5" x14ac:dyDescent="0.25">
      <c r="A55" s="59">
        <v>3291</v>
      </c>
      <c r="B55" s="42" t="s">
        <v>94</v>
      </c>
      <c r="C55" s="57">
        <v>774.2</v>
      </c>
      <c r="D55" s="57">
        <v>1200</v>
      </c>
      <c r="E55" s="57">
        <v>1200</v>
      </c>
      <c r="F55" s="57">
        <v>1200</v>
      </c>
      <c r="G55" s="57">
        <v>1200</v>
      </c>
    </row>
    <row r="56" spans="1:7" ht="51.75" x14ac:dyDescent="0.25">
      <c r="A56" s="59">
        <v>3299</v>
      </c>
      <c r="B56" s="42" t="s">
        <v>77</v>
      </c>
      <c r="C56" s="57">
        <v>2360.13</v>
      </c>
      <c r="D56" s="58">
        <v>2280.65</v>
      </c>
      <c r="E56" s="57">
        <v>2280.65</v>
      </c>
      <c r="F56" s="57">
        <v>2280.65</v>
      </c>
      <c r="G56" s="57">
        <v>2280.65</v>
      </c>
    </row>
    <row r="57" spans="1:7" ht="25.5" x14ac:dyDescent="0.25">
      <c r="A57" s="53" t="s">
        <v>95</v>
      </c>
      <c r="B57" s="54" t="s">
        <v>96</v>
      </c>
      <c r="C57" s="55">
        <f t="shared" ref="C57:G60" si="21">SUM(C58)</f>
        <v>530.89</v>
      </c>
      <c r="D57" s="55">
        <f t="shared" si="21"/>
        <v>519.35</v>
      </c>
      <c r="E57" s="55">
        <f t="shared" si="21"/>
        <v>519.35</v>
      </c>
      <c r="F57" s="55">
        <f t="shared" si="21"/>
        <v>519.35</v>
      </c>
      <c r="G57" s="55">
        <f t="shared" si="21"/>
        <v>519.35</v>
      </c>
    </row>
    <row r="58" spans="1:7" ht="26.25" x14ac:dyDescent="0.25">
      <c r="A58" s="41">
        <v>3</v>
      </c>
      <c r="B58" s="46" t="s">
        <v>23</v>
      </c>
      <c r="C58" s="56">
        <f t="shared" si="21"/>
        <v>530.89</v>
      </c>
      <c r="D58" s="56">
        <f t="shared" si="21"/>
        <v>519.35</v>
      </c>
      <c r="E58" s="56">
        <f t="shared" si="21"/>
        <v>519.35</v>
      </c>
      <c r="F58" s="56">
        <f t="shared" si="21"/>
        <v>519.35</v>
      </c>
      <c r="G58" s="56">
        <f t="shared" si="21"/>
        <v>519.35</v>
      </c>
    </row>
    <row r="59" spans="1:7" ht="26.25" x14ac:dyDescent="0.25">
      <c r="A59" s="41">
        <v>32</v>
      </c>
      <c r="B59" s="46" t="s">
        <v>35</v>
      </c>
      <c r="C59" s="56">
        <f t="shared" si="21"/>
        <v>530.89</v>
      </c>
      <c r="D59" s="56">
        <f t="shared" si="21"/>
        <v>519.35</v>
      </c>
      <c r="E59" s="56">
        <f t="shared" si="21"/>
        <v>519.35</v>
      </c>
      <c r="F59" s="56">
        <f t="shared" si="21"/>
        <v>519.35</v>
      </c>
      <c r="G59" s="56">
        <f t="shared" si="21"/>
        <v>519.35</v>
      </c>
    </row>
    <row r="60" spans="1:7" ht="26.25" x14ac:dyDescent="0.25">
      <c r="A60" s="41">
        <v>323</v>
      </c>
      <c r="B60" s="46" t="s">
        <v>68</v>
      </c>
      <c r="C60" s="56">
        <f t="shared" si="21"/>
        <v>530.89</v>
      </c>
      <c r="D60" s="56">
        <f t="shared" si="21"/>
        <v>519.35</v>
      </c>
      <c r="E60" s="56">
        <f t="shared" si="21"/>
        <v>519.35</v>
      </c>
      <c r="F60" s="56">
        <f t="shared" si="21"/>
        <v>519.35</v>
      </c>
      <c r="G60" s="56">
        <f t="shared" si="21"/>
        <v>519.35</v>
      </c>
    </row>
    <row r="61" spans="1:7" ht="26.25" x14ac:dyDescent="0.25">
      <c r="A61" s="59">
        <v>3237</v>
      </c>
      <c r="B61" s="42" t="s">
        <v>74</v>
      </c>
      <c r="C61" s="57">
        <v>530.89</v>
      </c>
      <c r="D61" s="58">
        <v>519.35</v>
      </c>
      <c r="E61" s="57">
        <v>519.35</v>
      </c>
      <c r="F61" s="57">
        <v>519.35</v>
      </c>
      <c r="G61" s="57">
        <v>519.35</v>
      </c>
    </row>
    <row r="62" spans="1:7" ht="25.5" x14ac:dyDescent="0.25">
      <c r="A62" s="53" t="s">
        <v>161</v>
      </c>
      <c r="B62" s="54" t="s">
        <v>162</v>
      </c>
      <c r="C62" s="55">
        <f t="shared" ref="C62:E62" si="22">SUM(C63)</f>
        <v>42112.630000000005</v>
      </c>
      <c r="D62" s="55">
        <f t="shared" si="22"/>
        <v>0</v>
      </c>
      <c r="E62" s="55">
        <f t="shared" si="22"/>
        <v>63531</v>
      </c>
      <c r="F62" s="55">
        <f>SUM(F63)</f>
        <v>0</v>
      </c>
      <c r="G62" s="55">
        <f>SUM(G63)</f>
        <v>0</v>
      </c>
    </row>
    <row r="63" spans="1:7" ht="26.25" x14ac:dyDescent="0.25">
      <c r="A63" s="41">
        <v>3</v>
      </c>
      <c r="B63" s="46" t="s">
        <v>23</v>
      </c>
      <c r="C63" s="56">
        <f t="shared" ref="C63:D63" si="23">SUM(C64+C71)</f>
        <v>42112.630000000005</v>
      </c>
      <c r="D63" s="56">
        <f t="shared" si="23"/>
        <v>0</v>
      </c>
      <c r="E63" s="56">
        <v>63531</v>
      </c>
      <c r="F63" s="56">
        <v>0</v>
      </c>
      <c r="G63" s="56">
        <v>0</v>
      </c>
    </row>
    <row r="64" spans="1:7" ht="26.25" x14ac:dyDescent="0.25">
      <c r="A64" s="41">
        <v>31</v>
      </c>
      <c r="B64" s="46" t="s">
        <v>24</v>
      </c>
      <c r="C64" s="56">
        <f t="shared" ref="C64:E64" si="24">SUM(C65+C67+C69)</f>
        <v>38419.980000000003</v>
      </c>
      <c r="D64" s="56">
        <f t="shared" si="24"/>
        <v>0</v>
      </c>
      <c r="E64" s="56">
        <f t="shared" si="24"/>
        <v>59755.26</v>
      </c>
      <c r="F64" s="56">
        <v>0</v>
      </c>
      <c r="G64" s="56">
        <v>0</v>
      </c>
    </row>
    <row r="65" spans="1:7" x14ac:dyDescent="0.25">
      <c r="A65" s="41">
        <v>311</v>
      </c>
      <c r="B65" s="46" t="s">
        <v>97</v>
      </c>
      <c r="C65" s="56">
        <f t="shared" ref="C65:D65" si="25">SUM(C66)</f>
        <v>32465.83</v>
      </c>
      <c r="D65" s="56">
        <f t="shared" si="25"/>
        <v>0</v>
      </c>
      <c r="E65" s="56">
        <f>SUM(E66)</f>
        <v>51355.26</v>
      </c>
      <c r="F65" s="56">
        <v>0</v>
      </c>
      <c r="G65" s="56">
        <v>0</v>
      </c>
    </row>
    <row r="66" spans="1:7" s="132" customFormat="1" ht="26.25" x14ac:dyDescent="0.25">
      <c r="A66" s="59">
        <v>3111</v>
      </c>
      <c r="B66" s="42" t="s">
        <v>98</v>
      </c>
      <c r="C66" s="131">
        <v>32465.83</v>
      </c>
      <c r="D66" s="85">
        <v>0</v>
      </c>
      <c r="E66" s="131">
        <v>51355.26</v>
      </c>
      <c r="F66" s="56">
        <v>0</v>
      </c>
      <c r="G66" s="56">
        <v>0</v>
      </c>
    </row>
    <row r="67" spans="1:7" ht="26.25" x14ac:dyDescent="0.25">
      <c r="A67" s="41">
        <v>312</v>
      </c>
      <c r="B67" s="46" t="s">
        <v>99</v>
      </c>
      <c r="C67" s="56">
        <f t="shared" ref="C67:E67" si="26">SUM(C68)</f>
        <v>1012.01</v>
      </c>
      <c r="D67" s="56">
        <f t="shared" si="26"/>
        <v>0</v>
      </c>
      <c r="E67" s="56">
        <f t="shared" si="26"/>
        <v>2000</v>
      </c>
      <c r="F67" s="56">
        <v>0</v>
      </c>
      <c r="G67" s="56">
        <v>0</v>
      </c>
    </row>
    <row r="68" spans="1:7" ht="26.25" x14ac:dyDescent="0.25">
      <c r="A68" s="59">
        <v>3121</v>
      </c>
      <c r="B68" s="42" t="s">
        <v>99</v>
      </c>
      <c r="C68" s="111">
        <v>1012.01</v>
      </c>
      <c r="D68" s="58">
        <v>0</v>
      </c>
      <c r="E68" s="111">
        <v>2000</v>
      </c>
      <c r="F68" s="56">
        <v>0</v>
      </c>
      <c r="G68" s="56">
        <v>0</v>
      </c>
    </row>
    <row r="69" spans="1:7" ht="26.25" x14ac:dyDescent="0.25">
      <c r="A69" s="41">
        <v>313</v>
      </c>
      <c r="B69" s="46" t="s">
        <v>100</v>
      </c>
      <c r="C69" s="56">
        <f t="shared" ref="C69:E69" si="27">SUM(C70)</f>
        <v>4942.1400000000003</v>
      </c>
      <c r="D69" s="56">
        <f t="shared" si="27"/>
        <v>0</v>
      </c>
      <c r="E69" s="56">
        <f t="shared" si="27"/>
        <v>6400</v>
      </c>
      <c r="F69" s="56">
        <v>0</v>
      </c>
      <c r="G69" s="56">
        <v>0</v>
      </c>
    </row>
    <row r="70" spans="1:7" ht="51.75" x14ac:dyDescent="0.25">
      <c r="A70" s="59">
        <v>3132</v>
      </c>
      <c r="B70" s="42" t="s">
        <v>101</v>
      </c>
      <c r="C70" s="111">
        <v>4942.1400000000003</v>
      </c>
      <c r="D70" s="58">
        <v>0</v>
      </c>
      <c r="E70" s="111">
        <v>6400</v>
      </c>
      <c r="F70" s="56">
        <v>0</v>
      </c>
      <c r="G70" s="56">
        <v>0</v>
      </c>
    </row>
    <row r="71" spans="1:7" ht="26.25" x14ac:dyDescent="0.25">
      <c r="A71" s="41">
        <v>32</v>
      </c>
      <c r="B71" s="46" t="s">
        <v>35</v>
      </c>
      <c r="C71" s="56">
        <f t="shared" ref="C71:D71" si="28">SUM(C72)</f>
        <v>3692.65</v>
      </c>
      <c r="D71" s="56">
        <f t="shared" si="28"/>
        <v>0</v>
      </c>
      <c r="E71" s="56">
        <f>SUM(E72)</f>
        <v>3775.74</v>
      </c>
      <c r="F71" s="56">
        <v>0</v>
      </c>
      <c r="G71" s="56">
        <v>0</v>
      </c>
    </row>
    <row r="72" spans="1:7" ht="39" x14ac:dyDescent="0.25">
      <c r="A72" s="41">
        <v>321</v>
      </c>
      <c r="B72" s="46" t="s">
        <v>59</v>
      </c>
      <c r="C72" s="56">
        <f t="shared" ref="C72:D72" si="29">SUM(C73+C74)</f>
        <v>3692.65</v>
      </c>
      <c r="D72" s="56">
        <f t="shared" si="29"/>
        <v>0</v>
      </c>
      <c r="E72" s="56">
        <f>SUM(E73+E74)</f>
        <v>3775.74</v>
      </c>
      <c r="F72" s="56">
        <v>0</v>
      </c>
      <c r="G72" s="56">
        <v>0</v>
      </c>
    </row>
    <row r="73" spans="1:7" ht="26.25" x14ac:dyDescent="0.25">
      <c r="A73" s="59">
        <v>3211</v>
      </c>
      <c r="B73" s="42" t="s">
        <v>60</v>
      </c>
      <c r="C73" s="111">
        <v>0</v>
      </c>
      <c r="D73" s="58">
        <v>0</v>
      </c>
      <c r="E73" s="111">
        <v>100</v>
      </c>
      <c r="F73" s="56">
        <v>0</v>
      </c>
      <c r="G73" s="56">
        <v>0</v>
      </c>
    </row>
    <row r="74" spans="1:7" ht="51.75" x14ac:dyDescent="0.25">
      <c r="A74" s="59">
        <v>3212</v>
      </c>
      <c r="B74" s="42" t="s">
        <v>102</v>
      </c>
      <c r="C74" s="111">
        <v>3692.65</v>
      </c>
      <c r="D74" s="58">
        <v>0</v>
      </c>
      <c r="E74" s="111">
        <v>3675.74</v>
      </c>
      <c r="F74" s="56">
        <v>0</v>
      </c>
      <c r="G74" s="56">
        <v>0</v>
      </c>
    </row>
    <row r="75" spans="1:7" ht="25.5" x14ac:dyDescent="0.25">
      <c r="A75" s="53" t="s">
        <v>161</v>
      </c>
      <c r="B75" s="54" t="s">
        <v>212</v>
      </c>
      <c r="C75" s="55">
        <v>0</v>
      </c>
      <c r="D75" s="55">
        <f t="shared" ref="D75" si="30">SUM(D76)</f>
        <v>0</v>
      </c>
      <c r="E75" s="55">
        <v>0</v>
      </c>
      <c r="F75" s="55">
        <f>SUM(F76)</f>
        <v>63531</v>
      </c>
      <c r="G75" s="55">
        <f>SUM(G76)</f>
        <v>63531</v>
      </c>
    </row>
    <row r="76" spans="1:7" ht="26.25" x14ac:dyDescent="0.25">
      <c r="A76" s="41">
        <v>3</v>
      </c>
      <c r="B76" s="46" t="s">
        <v>23</v>
      </c>
      <c r="C76" s="111">
        <v>0</v>
      </c>
      <c r="D76" s="56">
        <f t="shared" ref="D76" si="31">SUM(D77+D84)</f>
        <v>0</v>
      </c>
      <c r="E76" s="111">
        <v>0</v>
      </c>
      <c r="F76" s="56">
        <f>SUM(F77+F84)</f>
        <v>63531</v>
      </c>
      <c r="G76" s="56">
        <f>SUM(G77+G84)</f>
        <v>63531</v>
      </c>
    </row>
    <row r="77" spans="1:7" ht="26.25" x14ac:dyDescent="0.25">
      <c r="A77" s="41">
        <v>31</v>
      </c>
      <c r="B77" s="46" t="s">
        <v>24</v>
      </c>
      <c r="C77" s="111">
        <v>0</v>
      </c>
      <c r="D77" s="56">
        <f t="shared" ref="D77" si="32">SUM(D78+D80+D82)</f>
        <v>0</v>
      </c>
      <c r="E77" s="111">
        <v>0</v>
      </c>
      <c r="F77" s="56">
        <f>SUM(F78+F80+F82)</f>
        <v>59755.26</v>
      </c>
      <c r="G77" s="56">
        <f>SUM(G78+G80+G82)</f>
        <v>59755.26</v>
      </c>
    </row>
    <row r="78" spans="1:7" x14ac:dyDescent="0.25">
      <c r="A78" s="41">
        <v>311</v>
      </c>
      <c r="B78" s="46" t="s">
        <v>97</v>
      </c>
      <c r="C78" s="111">
        <v>0</v>
      </c>
      <c r="D78" s="56">
        <f t="shared" ref="D78" si="33">SUM(D79)</f>
        <v>0</v>
      </c>
      <c r="E78" s="111">
        <v>0</v>
      </c>
      <c r="F78" s="56">
        <f>SUM(F79)</f>
        <v>51355.26</v>
      </c>
      <c r="G78" s="56">
        <f>SUM(G79)</f>
        <v>51355.26</v>
      </c>
    </row>
    <row r="79" spans="1:7" s="132" customFormat="1" ht="26.25" x14ac:dyDescent="0.25">
      <c r="A79" s="59">
        <v>3111</v>
      </c>
      <c r="B79" s="42" t="s">
        <v>98</v>
      </c>
      <c r="C79" s="131">
        <v>0</v>
      </c>
      <c r="D79" s="85">
        <v>0</v>
      </c>
      <c r="E79" s="131">
        <v>0</v>
      </c>
      <c r="F79" s="57">
        <v>51355.26</v>
      </c>
      <c r="G79" s="57">
        <v>51355.26</v>
      </c>
    </row>
    <row r="80" spans="1:7" ht="26.25" x14ac:dyDescent="0.25">
      <c r="A80" s="41">
        <v>312</v>
      </c>
      <c r="B80" s="46" t="s">
        <v>99</v>
      </c>
      <c r="C80" s="111">
        <v>0</v>
      </c>
      <c r="D80" s="56">
        <f t="shared" ref="D80" si="34">SUM(D81)</f>
        <v>0</v>
      </c>
      <c r="E80" s="111">
        <v>0</v>
      </c>
      <c r="F80" s="56">
        <f>SUM(F81)</f>
        <v>2000</v>
      </c>
      <c r="G80" s="56">
        <f>SUM(G81)</f>
        <v>2000</v>
      </c>
    </row>
    <row r="81" spans="1:7" ht="26.25" x14ac:dyDescent="0.25">
      <c r="A81" s="59">
        <v>3121</v>
      </c>
      <c r="B81" s="42" t="s">
        <v>99</v>
      </c>
      <c r="C81" s="111">
        <v>0</v>
      </c>
      <c r="D81" s="58">
        <v>0</v>
      </c>
      <c r="E81" s="111">
        <v>0</v>
      </c>
      <c r="F81" s="57">
        <v>2000</v>
      </c>
      <c r="G81" s="57">
        <v>2000</v>
      </c>
    </row>
    <row r="82" spans="1:7" ht="26.25" x14ac:dyDescent="0.25">
      <c r="A82" s="41">
        <v>313</v>
      </c>
      <c r="B82" s="46" t="s">
        <v>100</v>
      </c>
      <c r="C82" s="111">
        <v>0</v>
      </c>
      <c r="D82" s="56">
        <f t="shared" ref="D82" si="35">SUM(D83)</f>
        <v>0</v>
      </c>
      <c r="E82" s="111">
        <v>0</v>
      </c>
      <c r="F82" s="56">
        <f>SUM(F83)</f>
        <v>6400</v>
      </c>
      <c r="G82" s="56">
        <f>SUM(G83)</f>
        <v>6400</v>
      </c>
    </row>
    <row r="83" spans="1:7" ht="51.75" x14ac:dyDescent="0.25">
      <c r="A83" s="59">
        <v>3132</v>
      </c>
      <c r="B83" s="42" t="s">
        <v>101</v>
      </c>
      <c r="C83" s="111">
        <v>0</v>
      </c>
      <c r="D83" s="58">
        <v>0</v>
      </c>
      <c r="E83" s="111">
        <v>0</v>
      </c>
      <c r="F83" s="57">
        <v>6400</v>
      </c>
      <c r="G83" s="57">
        <v>6400</v>
      </c>
    </row>
    <row r="84" spans="1:7" ht="26.25" x14ac:dyDescent="0.25">
      <c r="A84" s="41">
        <v>32</v>
      </c>
      <c r="B84" s="46" t="s">
        <v>35</v>
      </c>
      <c r="C84" s="111">
        <v>0</v>
      </c>
      <c r="D84" s="56">
        <f t="shared" ref="D84" si="36">SUM(D85)</f>
        <v>0</v>
      </c>
      <c r="E84" s="111">
        <v>0</v>
      </c>
      <c r="F84" s="56">
        <f>SUM(F85)</f>
        <v>3775.74</v>
      </c>
      <c r="G84" s="56">
        <f>SUM(G85)</f>
        <v>3775.74</v>
      </c>
    </row>
    <row r="85" spans="1:7" ht="39" x14ac:dyDescent="0.25">
      <c r="A85" s="41">
        <v>321</v>
      </c>
      <c r="B85" s="46" t="s">
        <v>59</v>
      </c>
      <c r="C85" s="111">
        <v>0</v>
      </c>
      <c r="D85" s="56">
        <f t="shared" ref="D85" si="37">SUM(D86+D87)</f>
        <v>0</v>
      </c>
      <c r="E85" s="111">
        <v>0</v>
      </c>
      <c r="F85" s="56">
        <f>SUM(F86+F87)</f>
        <v>3775.74</v>
      </c>
      <c r="G85" s="56">
        <f>SUM(G86+G87)</f>
        <v>3775.74</v>
      </c>
    </row>
    <row r="86" spans="1:7" ht="26.25" x14ac:dyDescent="0.25">
      <c r="A86" s="59">
        <v>3211</v>
      </c>
      <c r="B86" s="42" t="s">
        <v>60</v>
      </c>
      <c r="C86" s="111">
        <v>0</v>
      </c>
      <c r="D86" s="58">
        <v>0</v>
      </c>
      <c r="E86" s="111">
        <v>0</v>
      </c>
      <c r="F86" s="57">
        <v>100</v>
      </c>
      <c r="G86" s="57">
        <v>100</v>
      </c>
    </row>
    <row r="87" spans="1:7" ht="51.75" x14ac:dyDescent="0.25">
      <c r="A87" s="59">
        <v>3212</v>
      </c>
      <c r="B87" s="42" t="s">
        <v>102</v>
      </c>
      <c r="C87" s="111">
        <v>0</v>
      </c>
      <c r="D87" s="58">
        <v>0</v>
      </c>
      <c r="E87" s="111">
        <v>0</v>
      </c>
      <c r="F87" s="57">
        <v>3675.74</v>
      </c>
      <c r="G87" s="57">
        <v>3675.74</v>
      </c>
    </row>
    <row r="88" spans="1:7" ht="51" x14ac:dyDescent="0.25">
      <c r="A88" s="50" t="s">
        <v>55</v>
      </c>
      <c r="B88" s="51" t="s">
        <v>103</v>
      </c>
      <c r="C88" s="52">
        <f t="shared" ref="C88:D88" si="38">C89</f>
        <v>6802.53</v>
      </c>
      <c r="D88" s="52">
        <f t="shared" si="38"/>
        <v>3300</v>
      </c>
      <c r="E88" s="52">
        <f>E89</f>
        <v>3300</v>
      </c>
      <c r="F88" s="52">
        <f>F89</f>
        <v>3300</v>
      </c>
      <c r="G88" s="52">
        <f>G89</f>
        <v>3300</v>
      </c>
    </row>
    <row r="89" spans="1:7" ht="89.25" x14ac:dyDescent="0.25">
      <c r="A89" s="53" t="s">
        <v>104</v>
      </c>
      <c r="B89" s="54" t="s">
        <v>105</v>
      </c>
      <c r="C89" s="55">
        <f t="shared" ref="C89:G92" si="39">SUM(C90)</f>
        <v>6802.53</v>
      </c>
      <c r="D89" s="55">
        <f t="shared" si="39"/>
        <v>3300</v>
      </c>
      <c r="E89" s="55">
        <f t="shared" si="39"/>
        <v>3300</v>
      </c>
      <c r="F89" s="55">
        <f t="shared" si="39"/>
        <v>3300</v>
      </c>
      <c r="G89" s="55">
        <f t="shared" si="39"/>
        <v>3300</v>
      </c>
    </row>
    <row r="90" spans="1:7" ht="26.25" x14ac:dyDescent="0.25">
      <c r="A90" s="41">
        <v>3</v>
      </c>
      <c r="B90" s="46" t="s">
        <v>23</v>
      </c>
      <c r="C90" s="56">
        <f t="shared" si="39"/>
        <v>6802.53</v>
      </c>
      <c r="D90" s="56">
        <f t="shared" si="39"/>
        <v>3300</v>
      </c>
      <c r="E90" s="56">
        <f t="shared" si="39"/>
        <v>3300</v>
      </c>
      <c r="F90" s="56">
        <f t="shared" si="39"/>
        <v>3300</v>
      </c>
      <c r="G90" s="56">
        <f t="shared" si="39"/>
        <v>3300</v>
      </c>
    </row>
    <row r="91" spans="1:7" ht="77.25" x14ac:dyDescent="0.25">
      <c r="A91" s="41">
        <v>37</v>
      </c>
      <c r="B91" s="46" t="s">
        <v>85</v>
      </c>
      <c r="C91" s="56">
        <f t="shared" si="39"/>
        <v>6802.53</v>
      </c>
      <c r="D91" s="56">
        <f t="shared" si="39"/>
        <v>3300</v>
      </c>
      <c r="E91" s="56">
        <f t="shared" si="39"/>
        <v>3300</v>
      </c>
      <c r="F91" s="56">
        <f t="shared" si="39"/>
        <v>3300</v>
      </c>
      <c r="G91" s="56">
        <f t="shared" si="39"/>
        <v>3300</v>
      </c>
    </row>
    <row r="92" spans="1:7" ht="51.75" x14ac:dyDescent="0.25">
      <c r="A92" s="41">
        <v>372</v>
      </c>
      <c r="B92" s="46" t="s">
        <v>86</v>
      </c>
      <c r="C92" s="56">
        <f t="shared" si="39"/>
        <v>6802.53</v>
      </c>
      <c r="D92" s="56">
        <v>3300</v>
      </c>
      <c r="E92" s="56">
        <f t="shared" si="39"/>
        <v>3300</v>
      </c>
      <c r="F92" s="56">
        <f t="shared" si="39"/>
        <v>3300</v>
      </c>
      <c r="G92" s="56">
        <f t="shared" si="39"/>
        <v>3300</v>
      </c>
    </row>
    <row r="93" spans="1:7" ht="77.25" x14ac:dyDescent="0.25">
      <c r="A93" s="59">
        <v>3723</v>
      </c>
      <c r="B93" s="42" t="s">
        <v>106</v>
      </c>
      <c r="C93" s="57">
        <v>6802.53</v>
      </c>
      <c r="D93" s="130">
        <v>3300</v>
      </c>
      <c r="E93" s="57">
        <v>3300</v>
      </c>
      <c r="F93" s="57">
        <v>3300</v>
      </c>
      <c r="G93" s="57">
        <v>3300</v>
      </c>
    </row>
    <row r="94" spans="1:7" ht="63.75" x14ac:dyDescent="0.25">
      <c r="A94" s="50" t="s">
        <v>55</v>
      </c>
      <c r="B94" s="51" t="s">
        <v>107</v>
      </c>
      <c r="C94" s="52">
        <f>C95+C139+C161+C171+C177+C209+C221+C258+C278</f>
        <v>1570204.4100000001</v>
      </c>
      <c r="D94" s="52">
        <f>D95+D139+D161+D171+D177+D209+D221+D258+D278</f>
        <v>1690272</v>
      </c>
      <c r="E94" s="52">
        <f>E95+E139+E161+E171+E177+E209+E221+E258+E278</f>
        <v>2288152.8199999998</v>
      </c>
      <c r="F94" s="52">
        <f>F95+F139+F161+F171+F177+F209+F221+F258+F278</f>
        <v>2286152.8199999998</v>
      </c>
      <c r="G94" s="52">
        <f>G95+G139+G161+G171+G177+G209+G221+G258+G278</f>
        <v>2286152.8199999998</v>
      </c>
    </row>
    <row r="95" spans="1:7" ht="25.5" x14ac:dyDescent="0.25">
      <c r="A95" s="53" t="s">
        <v>57</v>
      </c>
      <c r="B95" s="54" t="s">
        <v>21</v>
      </c>
      <c r="C95" s="55">
        <f>C96+C133</f>
        <v>42277.14</v>
      </c>
      <c r="D95" s="55">
        <f>D96+D133</f>
        <v>32372</v>
      </c>
      <c r="E95" s="55">
        <f>E96+E133</f>
        <v>47122</v>
      </c>
      <c r="F95" s="55">
        <f>F96+F133</f>
        <v>47122</v>
      </c>
      <c r="G95" s="55">
        <f>G96+G133</f>
        <v>47122</v>
      </c>
    </row>
    <row r="96" spans="1:7" ht="51.75" x14ac:dyDescent="0.25">
      <c r="A96" s="109" t="s">
        <v>143</v>
      </c>
      <c r="B96" s="61" t="s">
        <v>145</v>
      </c>
      <c r="C96" s="62">
        <f>C97</f>
        <v>25832.620000000003</v>
      </c>
      <c r="D96" s="62">
        <f t="shared" ref="D96" si="40">D97</f>
        <v>21872</v>
      </c>
      <c r="E96" s="62">
        <f>E97</f>
        <v>28622</v>
      </c>
      <c r="F96" s="62">
        <f>F97</f>
        <v>28622</v>
      </c>
      <c r="G96" s="62">
        <f>G97</f>
        <v>28622</v>
      </c>
    </row>
    <row r="97" spans="1:7" ht="26.25" x14ac:dyDescent="0.25">
      <c r="A97" s="41">
        <v>3</v>
      </c>
      <c r="B97" s="46" t="s">
        <v>23</v>
      </c>
      <c r="C97" s="56">
        <f>C98+C101+C129</f>
        <v>25832.620000000003</v>
      </c>
      <c r="D97" s="56">
        <f>D98+D101+D129</f>
        <v>21872</v>
      </c>
      <c r="E97" s="56">
        <f>E98+E101+E129</f>
        <v>28622</v>
      </c>
      <c r="F97" s="56">
        <f>F98+F101+F129</f>
        <v>28622</v>
      </c>
      <c r="G97" s="56">
        <f>G98+G101+G129</f>
        <v>28622</v>
      </c>
    </row>
    <row r="98" spans="1:7" ht="26.25" x14ac:dyDescent="0.25">
      <c r="A98" s="41">
        <v>31</v>
      </c>
      <c r="B98" s="46" t="s">
        <v>23</v>
      </c>
      <c r="C98" s="56">
        <f>C99+C100</f>
        <v>4822.8599999999997</v>
      </c>
      <c r="D98" s="56">
        <f t="shared" ref="D98" si="41">D99+D100</f>
        <v>4000</v>
      </c>
      <c r="E98" s="56">
        <f>E99+E100</f>
        <v>4000</v>
      </c>
      <c r="F98" s="56">
        <f>F99+F100</f>
        <v>4000</v>
      </c>
      <c r="G98" s="56">
        <f>G99+G100</f>
        <v>4000</v>
      </c>
    </row>
    <row r="99" spans="1:7" ht="26.25" x14ac:dyDescent="0.25">
      <c r="A99" s="59">
        <v>3111</v>
      </c>
      <c r="B99" s="42" t="s">
        <v>98</v>
      </c>
      <c r="C99" s="57">
        <v>914.82</v>
      </c>
      <c r="D99" s="85">
        <v>500</v>
      </c>
      <c r="E99" s="57">
        <v>500</v>
      </c>
      <c r="F99" s="57">
        <v>500</v>
      </c>
      <c r="G99" s="57">
        <v>500</v>
      </c>
    </row>
    <row r="100" spans="1:7" ht="26.25" x14ac:dyDescent="0.25">
      <c r="A100" s="59">
        <v>3121</v>
      </c>
      <c r="B100" s="42" t="s">
        <v>99</v>
      </c>
      <c r="C100" s="57">
        <v>3908.04</v>
      </c>
      <c r="D100" s="85">
        <v>3500</v>
      </c>
      <c r="E100" s="57">
        <v>3500</v>
      </c>
      <c r="F100" s="57">
        <v>3500</v>
      </c>
      <c r="G100" s="57">
        <v>3500</v>
      </c>
    </row>
    <row r="101" spans="1:7" ht="26.25" x14ac:dyDescent="0.25">
      <c r="A101" s="41">
        <v>32</v>
      </c>
      <c r="B101" s="46" t="s">
        <v>35</v>
      </c>
      <c r="C101" s="56">
        <f>SUM(C102+C106+C113+C124+C122)</f>
        <v>20541.070000000003</v>
      </c>
      <c r="D101" s="56">
        <f>SUM(D102+D106+D113+D124+D122)</f>
        <v>17712</v>
      </c>
      <c r="E101" s="56">
        <f>SUM(E102+E106+E113+E124+E122)</f>
        <v>24462</v>
      </c>
      <c r="F101" s="56">
        <f>SUM(F102+F106+F113+F124+F122)</f>
        <v>24462</v>
      </c>
      <c r="G101" s="56">
        <f>SUM(G102+G106+G113+G124+G122)</f>
        <v>24462</v>
      </c>
    </row>
    <row r="102" spans="1:7" ht="39" x14ac:dyDescent="0.25">
      <c r="A102" s="41">
        <v>321</v>
      </c>
      <c r="B102" s="46" t="s">
        <v>59</v>
      </c>
      <c r="C102" s="56">
        <f t="shared" ref="C102:D102" si="42">SUM(C103+C104+C105)</f>
        <v>4673.05</v>
      </c>
      <c r="D102" s="56">
        <f t="shared" si="42"/>
        <v>3400</v>
      </c>
      <c r="E102" s="56">
        <f>SUM(E103+E104+E105)</f>
        <v>5600</v>
      </c>
      <c r="F102" s="56">
        <f>SUM(F103+F104+F105)</f>
        <v>5600</v>
      </c>
      <c r="G102" s="56">
        <f>SUM(G103+G104+G105)</f>
        <v>5600</v>
      </c>
    </row>
    <row r="103" spans="1:7" ht="26.25" x14ac:dyDescent="0.25">
      <c r="A103" s="59">
        <v>3211</v>
      </c>
      <c r="B103" s="42" t="s">
        <v>60</v>
      </c>
      <c r="C103" s="57">
        <v>3744.6</v>
      </c>
      <c r="D103" s="85">
        <v>2000</v>
      </c>
      <c r="E103" s="57">
        <v>4500</v>
      </c>
      <c r="F103" s="57">
        <v>4500</v>
      </c>
      <c r="G103" s="57">
        <v>4500</v>
      </c>
    </row>
    <row r="104" spans="1:7" ht="39" x14ac:dyDescent="0.25">
      <c r="A104" s="59">
        <v>3213</v>
      </c>
      <c r="B104" s="42" t="s">
        <v>61</v>
      </c>
      <c r="C104" s="57">
        <v>508.25</v>
      </c>
      <c r="D104" s="85">
        <v>1000</v>
      </c>
      <c r="E104" s="57">
        <v>600</v>
      </c>
      <c r="F104" s="57">
        <v>600</v>
      </c>
      <c r="G104" s="57">
        <v>600</v>
      </c>
    </row>
    <row r="105" spans="1:7" ht="39" x14ac:dyDescent="0.25">
      <c r="A105" s="59">
        <v>3214</v>
      </c>
      <c r="B105" s="42" t="s">
        <v>62</v>
      </c>
      <c r="C105" s="57">
        <v>420.2</v>
      </c>
      <c r="D105" s="85">
        <v>400</v>
      </c>
      <c r="E105" s="57">
        <v>500</v>
      </c>
      <c r="F105" s="57">
        <v>500</v>
      </c>
      <c r="G105" s="57">
        <v>500</v>
      </c>
    </row>
    <row r="106" spans="1:7" ht="39" x14ac:dyDescent="0.25">
      <c r="A106" s="41">
        <v>322</v>
      </c>
      <c r="B106" s="46" t="s">
        <v>63</v>
      </c>
      <c r="C106" s="56">
        <f>SUM(C107:C112)</f>
        <v>8933.35</v>
      </c>
      <c r="D106" s="56">
        <f>SUM(D107:D112)</f>
        <v>8600</v>
      </c>
      <c r="E106" s="56">
        <f>SUM(E107:E112)</f>
        <v>11600</v>
      </c>
      <c r="F106" s="56">
        <f>SUM(F107:F112)</f>
        <v>11600</v>
      </c>
      <c r="G106" s="56">
        <f>SUM(G107:G112)</f>
        <v>11600</v>
      </c>
    </row>
    <row r="107" spans="1:7" x14ac:dyDescent="0.25">
      <c r="A107" s="59">
        <v>3221</v>
      </c>
      <c r="B107" s="42" t="s">
        <v>108</v>
      </c>
      <c r="C107" s="57">
        <v>3723.52</v>
      </c>
      <c r="D107" s="85">
        <v>4000</v>
      </c>
      <c r="E107" s="57">
        <v>4000</v>
      </c>
      <c r="F107" s="57">
        <v>4000</v>
      </c>
      <c r="G107" s="57">
        <v>4000</v>
      </c>
    </row>
    <row r="108" spans="1:7" ht="26.25" x14ac:dyDescent="0.25">
      <c r="A108" s="59">
        <v>3222</v>
      </c>
      <c r="B108" s="42" t="s">
        <v>109</v>
      </c>
      <c r="C108" s="57">
        <v>0</v>
      </c>
      <c r="D108" s="85">
        <v>100</v>
      </c>
      <c r="E108" s="57">
        <v>100</v>
      </c>
      <c r="F108" s="57">
        <v>100</v>
      </c>
      <c r="G108" s="57">
        <v>100</v>
      </c>
    </row>
    <row r="109" spans="1:7" x14ac:dyDescent="0.25">
      <c r="A109" s="59">
        <v>3223</v>
      </c>
      <c r="B109" s="42" t="s">
        <v>65</v>
      </c>
      <c r="C109" s="57">
        <v>3981.68</v>
      </c>
      <c r="D109" s="85">
        <v>3000</v>
      </c>
      <c r="E109" s="57">
        <v>5000</v>
      </c>
      <c r="F109" s="57">
        <v>5000</v>
      </c>
      <c r="G109" s="57">
        <v>5000</v>
      </c>
    </row>
    <row r="110" spans="1:7" ht="51.75" x14ac:dyDescent="0.25">
      <c r="A110" s="59">
        <v>3224</v>
      </c>
      <c r="B110" s="42" t="s">
        <v>89</v>
      </c>
      <c r="C110" s="57">
        <v>0</v>
      </c>
      <c r="D110" s="85">
        <v>0</v>
      </c>
      <c r="E110" s="57">
        <v>1000</v>
      </c>
      <c r="F110" s="57">
        <v>1000</v>
      </c>
      <c r="G110" s="57">
        <v>1000</v>
      </c>
    </row>
    <row r="111" spans="1:7" ht="26.25" x14ac:dyDescent="0.25">
      <c r="A111" s="59">
        <v>3225</v>
      </c>
      <c r="B111" s="42" t="s">
        <v>110</v>
      </c>
      <c r="C111" s="57">
        <v>1228.1500000000001</v>
      </c>
      <c r="D111" s="85">
        <v>1000</v>
      </c>
      <c r="E111" s="57">
        <v>1000</v>
      </c>
      <c r="F111" s="57">
        <v>1000</v>
      </c>
      <c r="G111" s="57">
        <v>1000</v>
      </c>
    </row>
    <row r="112" spans="1:7" ht="26.25" x14ac:dyDescent="0.25">
      <c r="A112" s="59">
        <v>3227</v>
      </c>
      <c r="B112" s="42" t="s">
        <v>111</v>
      </c>
      <c r="C112" s="57">
        <v>0</v>
      </c>
      <c r="D112" s="85">
        <v>500</v>
      </c>
      <c r="E112" s="57">
        <v>500</v>
      </c>
      <c r="F112" s="57">
        <v>500</v>
      </c>
      <c r="G112" s="57">
        <v>500</v>
      </c>
    </row>
    <row r="113" spans="1:7" ht="26.25" x14ac:dyDescent="0.25">
      <c r="A113" s="41">
        <v>323</v>
      </c>
      <c r="B113" s="46" t="s">
        <v>68</v>
      </c>
      <c r="C113" s="56">
        <f>SUM(C114:C121)</f>
        <v>5147.3599999999997</v>
      </c>
      <c r="D113" s="56">
        <f>SUM(D114:D121)</f>
        <v>4362</v>
      </c>
      <c r="E113" s="56">
        <f>SUM(E114:E121)</f>
        <v>6312</v>
      </c>
      <c r="F113" s="56">
        <f>SUM(F114:F121)</f>
        <v>6312</v>
      </c>
      <c r="G113" s="56">
        <f>SUM(G114:G121)</f>
        <v>6312</v>
      </c>
    </row>
    <row r="114" spans="1:7" ht="26.25" x14ac:dyDescent="0.25">
      <c r="A114" s="59">
        <v>3231</v>
      </c>
      <c r="B114" s="42" t="s">
        <v>69</v>
      </c>
      <c r="C114" s="57">
        <v>0</v>
      </c>
      <c r="D114" s="85">
        <v>100</v>
      </c>
      <c r="E114" s="57">
        <v>100</v>
      </c>
      <c r="F114" s="57">
        <v>100</v>
      </c>
      <c r="G114" s="57">
        <v>100</v>
      </c>
    </row>
    <row r="115" spans="1:7" ht="39" x14ac:dyDescent="0.25">
      <c r="A115" s="59">
        <v>3232</v>
      </c>
      <c r="B115" s="42" t="s">
        <v>112</v>
      </c>
      <c r="C115" s="57">
        <v>1832.09</v>
      </c>
      <c r="D115" s="85">
        <v>2000</v>
      </c>
      <c r="E115" s="57">
        <v>2000</v>
      </c>
      <c r="F115" s="57">
        <v>2000</v>
      </c>
      <c r="G115" s="57">
        <v>2000</v>
      </c>
    </row>
    <row r="116" spans="1:7" ht="39" x14ac:dyDescent="0.25">
      <c r="A116" s="59">
        <v>3233</v>
      </c>
      <c r="B116" s="42" t="s">
        <v>70</v>
      </c>
      <c r="C116" s="57">
        <v>10.62</v>
      </c>
      <c r="D116" s="85">
        <v>12</v>
      </c>
      <c r="E116" s="57">
        <v>12</v>
      </c>
      <c r="F116" s="57">
        <v>12</v>
      </c>
      <c r="G116" s="57">
        <v>12</v>
      </c>
    </row>
    <row r="117" spans="1:7" ht="26.25" x14ac:dyDescent="0.25">
      <c r="A117" s="59">
        <v>3234</v>
      </c>
      <c r="B117" s="42" t="s">
        <v>71</v>
      </c>
      <c r="C117" s="57">
        <v>2153.7399999999998</v>
      </c>
      <c r="D117" s="85">
        <v>700</v>
      </c>
      <c r="E117" s="57">
        <v>2500</v>
      </c>
      <c r="F117" s="57">
        <v>2500</v>
      </c>
      <c r="G117" s="57">
        <v>2500</v>
      </c>
    </row>
    <row r="118" spans="1:7" ht="26.25" x14ac:dyDescent="0.25">
      <c r="A118" s="59">
        <v>3235</v>
      </c>
      <c r="B118" s="42" t="s">
        <v>72</v>
      </c>
      <c r="C118" s="57">
        <v>394.54</v>
      </c>
      <c r="D118" s="85">
        <v>300</v>
      </c>
      <c r="E118" s="57">
        <v>450</v>
      </c>
      <c r="F118" s="57">
        <v>450</v>
      </c>
      <c r="G118" s="57">
        <v>450</v>
      </c>
    </row>
    <row r="119" spans="1:7" ht="39" x14ac:dyDescent="0.25">
      <c r="A119" s="59">
        <v>3236</v>
      </c>
      <c r="B119" s="42" t="s">
        <v>73</v>
      </c>
      <c r="C119" s="57">
        <v>0</v>
      </c>
      <c r="D119" s="85">
        <v>300</v>
      </c>
      <c r="E119" s="57">
        <v>300</v>
      </c>
      <c r="F119" s="57">
        <v>300</v>
      </c>
      <c r="G119" s="57">
        <v>300</v>
      </c>
    </row>
    <row r="120" spans="1:7" ht="26.25" x14ac:dyDescent="0.25">
      <c r="A120" s="59">
        <v>3237</v>
      </c>
      <c r="B120" s="42" t="s">
        <v>74</v>
      </c>
      <c r="C120" s="57">
        <v>292.12</v>
      </c>
      <c r="D120" s="85">
        <v>50</v>
      </c>
      <c r="E120" s="57">
        <v>50</v>
      </c>
      <c r="F120" s="57">
        <v>50</v>
      </c>
      <c r="G120" s="57">
        <v>50</v>
      </c>
    </row>
    <row r="121" spans="1:7" ht="26.25" x14ac:dyDescent="0.25">
      <c r="A121" s="59">
        <v>3238</v>
      </c>
      <c r="B121" s="42" t="s">
        <v>113</v>
      </c>
      <c r="C121" s="57">
        <v>464.25</v>
      </c>
      <c r="D121" s="85">
        <v>900</v>
      </c>
      <c r="E121" s="57">
        <v>900</v>
      </c>
      <c r="F121" s="57">
        <v>900</v>
      </c>
      <c r="G121" s="57">
        <v>900</v>
      </c>
    </row>
    <row r="122" spans="1:7" ht="39" x14ac:dyDescent="0.25">
      <c r="A122" s="41">
        <v>324</v>
      </c>
      <c r="B122" s="46" t="s">
        <v>59</v>
      </c>
      <c r="C122" s="56">
        <f t="shared" ref="C122:D122" si="43">C123</f>
        <v>303.32</v>
      </c>
      <c r="D122" s="56">
        <f t="shared" si="43"/>
        <v>300</v>
      </c>
      <c r="E122" s="56">
        <f>E123</f>
        <v>350</v>
      </c>
      <c r="F122" s="56">
        <f>F123</f>
        <v>350</v>
      </c>
      <c r="G122" s="56">
        <f>G123</f>
        <v>350</v>
      </c>
    </row>
    <row r="123" spans="1:7" ht="51.75" x14ac:dyDescent="0.25">
      <c r="A123" s="63">
        <v>3241</v>
      </c>
      <c r="B123" s="64" t="s">
        <v>114</v>
      </c>
      <c r="C123" s="65">
        <v>303.32</v>
      </c>
      <c r="D123" s="85">
        <v>300</v>
      </c>
      <c r="E123" s="65">
        <v>350</v>
      </c>
      <c r="F123" s="65">
        <v>350</v>
      </c>
      <c r="G123" s="65">
        <v>350</v>
      </c>
    </row>
    <row r="124" spans="1:7" ht="51.75" x14ac:dyDescent="0.25">
      <c r="A124" s="41">
        <v>329</v>
      </c>
      <c r="B124" s="46" t="s">
        <v>77</v>
      </c>
      <c r="C124" s="56">
        <f t="shared" ref="C124" si="44">SUM(C125:C128)</f>
        <v>1483.99</v>
      </c>
      <c r="D124" s="56">
        <f>SUM(D125:D128)</f>
        <v>1050</v>
      </c>
      <c r="E124" s="56">
        <f>SUM(E125:E128)</f>
        <v>600</v>
      </c>
      <c r="F124" s="56">
        <f>SUM(F125:F128)</f>
        <v>600</v>
      </c>
      <c r="G124" s="56">
        <f>SUM(G125:G128)</f>
        <v>600</v>
      </c>
    </row>
    <row r="125" spans="1:7" x14ac:dyDescent="0.25">
      <c r="A125" s="59">
        <v>3293</v>
      </c>
      <c r="B125" s="42" t="s">
        <v>79</v>
      </c>
      <c r="C125" s="57">
        <v>939.25</v>
      </c>
      <c r="D125" s="85">
        <v>700</v>
      </c>
      <c r="E125" s="57">
        <v>250</v>
      </c>
      <c r="F125" s="57">
        <v>250</v>
      </c>
      <c r="G125" s="57">
        <v>250</v>
      </c>
    </row>
    <row r="126" spans="1:7" x14ac:dyDescent="0.25">
      <c r="A126" s="59">
        <v>3294</v>
      </c>
      <c r="B126" s="42" t="s">
        <v>115</v>
      </c>
      <c r="C126" s="57">
        <v>26.54</v>
      </c>
      <c r="D126" s="85">
        <v>50</v>
      </c>
      <c r="E126" s="57">
        <v>50</v>
      </c>
      <c r="F126" s="57">
        <v>50</v>
      </c>
      <c r="G126" s="57">
        <v>50</v>
      </c>
    </row>
    <row r="127" spans="1:7" ht="39" x14ac:dyDescent="0.25">
      <c r="A127" s="59">
        <v>3295</v>
      </c>
      <c r="B127" s="42" t="s">
        <v>116</v>
      </c>
      <c r="C127" s="57">
        <v>518.20000000000005</v>
      </c>
      <c r="D127" s="85">
        <v>50</v>
      </c>
      <c r="E127" s="57">
        <v>50</v>
      </c>
      <c r="F127" s="57">
        <v>50</v>
      </c>
      <c r="G127" s="57">
        <v>50</v>
      </c>
    </row>
    <row r="128" spans="1:7" ht="51.75" x14ac:dyDescent="0.25">
      <c r="A128" s="59">
        <v>3299</v>
      </c>
      <c r="B128" s="42" t="s">
        <v>77</v>
      </c>
      <c r="C128" s="57">
        <v>0</v>
      </c>
      <c r="D128" s="85">
        <v>250</v>
      </c>
      <c r="E128" s="57">
        <v>250</v>
      </c>
      <c r="F128" s="57">
        <v>250</v>
      </c>
      <c r="G128" s="57">
        <v>250</v>
      </c>
    </row>
    <row r="129" spans="1:7" ht="26.25" x14ac:dyDescent="0.25">
      <c r="A129" s="41">
        <v>34</v>
      </c>
      <c r="B129" s="46" t="s">
        <v>117</v>
      </c>
      <c r="C129" s="56">
        <f t="shared" ref="C129:D129" si="45">C130</f>
        <v>468.69</v>
      </c>
      <c r="D129" s="56">
        <f t="shared" si="45"/>
        <v>160</v>
      </c>
      <c r="E129" s="56">
        <f>E130</f>
        <v>160</v>
      </c>
      <c r="F129" s="56">
        <f>F130</f>
        <v>160</v>
      </c>
      <c r="G129" s="56">
        <f>G130</f>
        <v>160</v>
      </c>
    </row>
    <row r="130" spans="1:7" ht="39" x14ac:dyDescent="0.25">
      <c r="A130" s="41">
        <v>343</v>
      </c>
      <c r="B130" s="46" t="s">
        <v>83</v>
      </c>
      <c r="C130" s="56">
        <f t="shared" ref="C130" si="46">C131+C132</f>
        <v>468.69</v>
      </c>
      <c r="D130" s="56">
        <f>D131+D132</f>
        <v>160</v>
      </c>
      <c r="E130" s="56">
        <f>E131+E132</f>
        <v>160</v>
      </c>
      <c r="F130" s="56">
        <f>F131+F132</f>
        <v>160</v>
      </c>
      <c r="G130" s="56">
        <f>G131+G132</f>
        <v>160</v>
      </c>
    </row>
    <row r="131" spans="1:7" ht="39" x14ac:dyDescent="0.25">
      <c r="A131" s="59">
        <v>3431</v>
      </c>
      <c r="B131" s="42" t="s">
        <v>118</v>
      </c>
      <c r="C131" s="57">
        <v>468.69</v>
      </c>
      <c r="D131" s="85">
        <v>150</v>
      </c>
      <c r="E131" s="57">
        <v>150</v>
      </c>
      <c r="F131" s="57">
        <v>150</v>
      </c>
      <c r="G131" s="57">
        <v>150</v>
      </c>
    </row>
    <row r="132" spans="1:7" x14ac:dyDescent="0.25">
      <c r="A132" s="59">
        <v>3433</v>
      </c>
      <c r="B132" s="42" t="s">
        <v>119</v>
      </c>
      <c r="C132" s="57">
        <v>0</v>
      </c>
      <c r="D132" s="85">
        <v>10</v>
      </c>
      <c r="E132" s="57">
        <v>10</v>
      </c>
      <c r="F132" s="57">
        <v>10</v>
      </c>
      <c r="G132" s="57">
        <v>10</v>
      </c>
    </row>
    <row r="133" spans="1:7" ht="39" x14ac:dyDescent="0.25">
      <c r="A133" s="66" t="s">
        <v>143</v>
      </c>
      <c r="B133" s="67" t="s">
        <v>146</v>
      </c>
      <c r="C133" s="68">
        <f>C134</f>
        <v>16444.52</v>
      </c>
      <c r="D133" s="68">
        <f>D134</f>
        <v>10500</v>
      </c>
      <c r="E133" s="68">
        <f t="shared" ref="E133:G134" si="47">E134</f>
        <v>18500</v>
      </c>
      <c r="F133" s="68">
        <f t="shared" si="47"/>
        <v>18500</v>
      </c>
      <c r="G133" s="68">
        <f t="shared" si="47"/>
        <v>18500</v>
      </c>
    </row>
    <row r="134" spans="1:7" ht="26.25" x14ac:dyDescent="0.25">
      <c r="A134" s="41">
        <v>3</v>
      </c>
      <c r="B134" s="46" t="s">
        <v>23</v>
      </c>
      <c r="C134" s="56">
        <f t="shared" ref="C134:D134" si="48">C135</f>
        <v>16444.52</v>
      </c>
      <c r="D134" s="56">
        <f t="shared" si="48"/>
        <v>10500</v>
      </c>
      <c r="E134" s="56">
        <f t="shared" si="47"/>
        <v>18500</v>
      </c>
      <c r="F134" s="56">
        <f t="shared" si="47"/>
        <v>18500</v>
      </c>
      <c r="G134" s="56">
        <f t="shared" si="47"/>
        <v>18500</v>
      </c>
    </row>
    <row r="135" spans="1:7" ht="26.25" x14ac:dyDescent="0.25">
      <c r="A135" s="41">
        <v>32</v>
      </c>
      <c r="B135" s="46" t="s">
        <v>35</v>
      </c>
      <c r="C135" s="56">
        <f>C136+C137</f>
        <v>16444.52</v>
      </c>
      <c r="D135" s="56">
        <f>D136+D137</f>
        <v>10500</v>
      </c>
      <c r="E135" s="56">
        <f>E136+E137</f>
        <v>18500</v>
      </c>
      <c r="F135" s="56">
        <f>F136+F137</f>
        <v>18500</v>
      </c>
      <c r="G135" s="56">
        <f>G136+G137</f>
        <v>18500</v>
      </c>
    </row>
    <row r="136" spans="1:7" ht="26.25" x14ac:dyDescent="0.25">
      <c r="A136" s="59">
        <v>3231</v>
      </c>
      <c r="B136" s="42" t="s">
        <v>69</v>
      </c>
      <c r="C136" s="57">
        <v>3120.51</v>
      </c>
      <c r="D136" s="85">
        <v>1500</v>
      </c>
      <c r="E136" s="57">
        <v>3500</v>
      </c>
      <c r="F136" s="57">
        <v>3500</v>
      </c>
      <c r="G136" s="57">
        <v>3500</v>
      </c>
    </row>
    <row r="137" spans="1:7" ht="51.75" x14ac:dyDescent="0.25">
      <c r="A137" s="41">
        <v>329</v>
      </c>
      <c r="B137" s="46" t="s">
        <v>77</v>
      </c>
      <c r="C137" s="56">
        <f t="shared" ref="C137:D137" si="49">SUM(C138:C138)</f>
        <v>13324.01</v>
      </c>
      <c r="D137" s="56">
        <f t="shared" si="49"/>
        <v>9000</v>
      </c>
      <c r="E137" s="56">
        <f>SUM(E138:E138)</f>
        <v>15000</v>
      </c>
      <c r="F137" s="56">
        <f>SUM(F138:F138)</f>
        <v>15000</v>
      </c>
      <c r="G137" s="56">
        <f>SUM(G138:G138)</f>
        <v>15000</v>
      </c>
    </row>
    <row r="138" spans="1:7" ht="51.75" x14ac:dyDescent="0.25">
      <c r="A138" s="59">
        <v>3299</v>
      </c>
      <c r="B138" s="42" t="s">
        <v>77</v>
      </c>
      <c r="C138" s="57">
        <v>13324.01</v>
      </c>
      <c r="D138" s="85">
        <v>9000</v>
      </c>
      <c r="E138" s="57">
        <v>15000</v>
      </c>
      <c r="F138" s="57">
        <v>15000</v>
      </c>
      <c r="G138" s="57">
        <v>15000</v>
      </c>
    </row>
    <row r="139" spans="1:7" ht="63.75" x14ac:dyDescent="0.25">
      <c r="A139" s="53" t="s">
        <v>87</v>
      </c>
      <c r="B139" s="54" t="s">
        <v>120</v>
      </c>
      <c r="C139" s="55">
        <f>SUM(C141)</f>
        <v>1367457.6</v>
      </c>
      <c r="D139" s="55">
        <f>SUM(D141)</f>
        <v>1492000</v>
      </c>
      <c r="E139" s="55">
        <f>SUM(E141)</f>
        <v>1850700</v>
      </c>
      <c r="F139" s="55">
        <f>SUM(F141)</f>
        <v>1850700</v>
      </c>
      <c r="G139" s="55">
        <f>SUM(G141)</f>
        <v>1850700</v>
      </c>
    </row>
    <row r="140" spans="1:7" ht="26.25" x14ac:dyDescent="0.25">
      <c r="A140" s="70" t="s">
        <v>143</v>
      </c>
      <c r="B140" s="71" t="s">
        <v>147</v>
      </c>
      <c r="C140" s="72">
        <f t="shared" ref="C140:D140" si="50">C139</f>
        <v>1367457.6</v>
      </c>
      <c r="D140" s="72">
        <f t="shared" si="50"/>
        <v>1492000</v>
      </c>
      <c r="E140" s="72">
        <f>E139</f>
        <v>1850700</v>
      </c>
      <c r="F140" s="72">
        <f>F139</f>
        <v>1850700</v>
      </c>
      <c r="G140" s="72">
        <f>G139</f>
        <v>1850700</v>
      </c>
    </row>
    <row r="141" spans="1:7" ht="26.25" x14ac:dyDescent="0.25">
      <c r="A141" s="74">
        <v>3</v>
      </c>
      <c r="B141" s="75" t="s">
        <v>23</v>
      </c>
      <c r="C141" s="60">
        <f>SUM(C142+C151+C159)</f>
        <v>1367457.6</v>
      </c>
      <c r="D141" s="60">
        <f>SUM(D142+D151)</f>
        <v>1492000</v>
      </c>
      <c r="E141" s="60">
        <f>SUM(E142+E151+E159)</f>
        <v>1850700</v>
      </c>
      <c r="F141" s="60">
        <f>SUM(F142+F151+F159)</f>
        <v>1850700</v>
      </c>
      <c r="G141" s="60">
        <f>SUM(G142+G151+G159)</f>
        <v>1850700</v>
      </c>
    </row>
    <row r="142" spans="1:7" ht="26.25" x14ac:dyDescent="0.25">
      <c r="A142" s="74">
        <v>31</v>
      </c>
      <c r="B142" s="75" t="s">
        <v>24</v>
      </c>
      <c r="C142" s="60">
        <f>C143+C148</f>
        <v>1326086.24</v>
      </c>
      <c r="D142" s="60">
        <f>D143+D148</f>
        <v>1454000</v>
      </c>
      <c r="E142" s="60">
        <f>E143+E148</f>
        <v>1794100</v>
      </c>
      <c r="F142" s="60">
        <f>F143+F148</f>
        <v>1794100</v>
      </c>
      <c r="G142" s="60">
        <f>G143+G148</f>
        <v>1794100</v>
      </c>
    </row>
    <row r="143" spans="1:7" x14ac:dyDescent="0.25">
      <c r="A143" s="74">
        <v>311</v>
      </c>
      <c r="B143" s="75" t="s">
        <v>97</v>
      </c>
      <c r="C143" s="60">
        <f>C144+C145+C146+C147</f>
        <v>1146341.69</v>
      </c>
      <c r="D143" s="60">
        <f>D144+D145+D146+D147</f>
        <v>1284000</v>
      </c>
      <c r="E143" s="60">
        <f>E144+E145+E146+E147</f>
        <v>1604000</v>
      </c>
      <c r="F143" s="60">
        <f>F144+F145+F146+F147</f>
        <v>1604000</v>
      </c>
      <c r="G143" s="60">
        <f>G144+G145+G146+G147</f>
        <v>1604000</v>
      </c>
    </row>
    <row r="144" spans="1:7" ht="26.25" x14ac:dyDescent="0.25">
      <c r="A144" s="59">
        <v>3111</v>
      </c>
      <c r="B144" s="42" t="s">
        <v>98</v>
      </c>
      <c r="C144" s="57">
        <v>1054309.53</v>
      </c>
      <c r="D144" s="85">
        <v>1200000</v>
      </c>
      <c r="E144" s="57">
        <v>1500000</v>
      </c>
      <c r="F144" s="57">
        <v>1500000</v>
      </c>
      <c r="G144" s="57">
        <v>1500000</v>
      </c>
    </row>
    <row r="145" spans="1:7" ht="26.25" x14ac:dyDescent="0.25">
      <c r="A145" s="59">
        <v>3113</v>
      </c>
      <c r="B145" s="42" t="s">
        <v>121</v>
      </c>
      <c r="C145" s="57">
        <v>13892.57</v>
      </c>
      <c r="D145" s="85">
        <v>15000</v>
      </c>
      <c r="E145" s="57">
        <v>21000</v>
      </c>
      <c r="F145" s="57">
        <v>21000</v>
      </c>
      <c r="G145" s="57">
        <v>21000</v>
      </c>
    </row>
    <row r="146" spans="1:7" ht="39" x14ac:dyDescent="0.25">
      <c r="A146" s="59">
        <v>3114</v>
      </c>
      <c r="B146" s="42" t="s">
        <v>122</v>
      </c>
      <c r="C146" s="57">
        <v>30791.15</v>
      </c>
      <c r="D146" s="85">
        <v>30000</v>
      </c>
      <c r="E146" s="57">
        <v>38000</v>
      </c>
      <c r="F146" s="57">
        <v>38000</v>
      </c>
      <c r="G146" s="57">
        <v>38000</v>
      </c>
    </row>
    <row r="147" spans="1:7" ht="26.25" x14ac:dyDescent="0.25">
      <c r="A147" s="59">
        <v>3121</v>
      </c>
      <c r="B147" s="42" t="s">
        <v>99</v>
      </c>
      <c r="C147" s="57">
        <v>47348.44</v>
      </c>
      <c r="D147" s="85">
        <v>39000</v>
      </c>
      <c r="E147" s="57">
        <v>45000</v>
      </c>
      <c r="F147" s="57">
        <v>45000</v>
      </c>
      <c r="G147" s="57">
        <v>45000</v>
      </c>
    </row>
    <row r="148" spans="1:7" ht="26.25" x14ac:dyDescent="0.25">
      <c r="A148" s="74">
        <v>313</v>
      </c>
      <c r="B148" s="75" t="s">
        <v>100</v>
      </c>
      <c r="C148" s="60">
        <f>C149+C150</f>
        <v>179744.55</v>
      </c>
      <c r="D148" s="60">
        <f t="shared" ref="D148:G148" si="51">D149+D150</f>
        <v>170000</v>
      </c>
      <c r="E148" s="60">
        <f t="shared" si="51"/>
        <v>190100</v>
      </c>
      <c r="F148" s="60">
        <f t="shared" si="51"/>
        <v>190100</v>
      </c>
      <c r="G148" s="60">
        <f t="shared" si="51"/>
        <v>190100</v>
      </c>
    </row>
    <row r="149" spans="1:7" ht="51.75" x14ac:dyDescent="0.25">
      <c r="A149" s="59">
        <v>3132</v>
      </c>
      <c r="B149" s="42" t="s">
        <v>101</v>
      </c>
      <c r="C149" s="57">
        <v>179744.55</v>
      </c>
      <c r="D149" s="85">
        <v>170000</v>
      </c>
      <c r="E149" s="57">
        <v>190000</v>
      </c>
      <c r="F149" s="57">
        <v>190000</v>
      </c>
      <c r="G149" s="57">
        <v>190000</v>
      </c>
    </row>
    <row r="150" spans="1:7" ht="51.75" x14ac:dyDescent="0.25">
      <c r="A150" s="59">
        <v>3133</v>
      </c>
      <c r="B150" s="42" t="s">
        <v>206</v>
      </c>
      <c r="C150" s="57">
        <v>0</v>
      </c>
      <c r="D150" s="57">
        <v>0</v>
      </c>
      <c r="E150" s="138">
        <v>100</v>
      </c>
      <c r="F150" s="138">
        <v>100</v>
      </c>
      <c r="G150" s="138">
        <v>100</v>
      </c>
    </row>
    <row r="151" spans="1:7" ht="26.25" x14ac:dyDescent="0.25">
      <c r="A151" s="74">
        <v>32</v>
      </c>
      <c r="B151" s="75" t="s">
        <v>35</v>
      </c>
      <c r="C151" s="60">
        <f>SUM(C152+C156+C154)</f>
        <v>41371.360000000001</v>
      </c>
      <c r="D151" s="60">
        <f t="shared" ref="D151:G151" si="52">SUM(D152+D156+D154)</f>
        <v>38000</v>
      </c>
      <c r="E151" s="60">
        <f t="shared" si="52"/>
        <v>51600</v>
      </c>
      <c r="F151" s="60">
        <f t="shared" si="52"/>
        <v>51600</v>
      </c>
      <c r="G151" s="60">
        <f t="shared" si="52"/>
        <v>51600</v>
      </c>
    </row>
    <row r="152" spans="1:7" ht="39" x14ac:dyDescent="0.25">
      <c r="A152" s="74">
        <v>321</v>
      </c>
      <c r="B152" s="75" t="s">
        <v>59</v>
      </c>
      <c r="C152" s="60">
        <f t="shared" ref="C152:G152" si="53">SUM(C153)</f>
        <v>36996.480000000003</v>
      </c>
      <c r="D152" s="60">
        <f t="shared" si="53"/>
        <v>35000</v>
      </c>
      <c r="E152" s="60">
        <f t="shared" si="53"/>
        <v>45000</v>
      </c>
      <c r="F152" s="60">
        <f t="shared" si="53"/>
        <v>45000</v>
      </c>
      <c r="G152" s="60">
        <f t="shared" si="53"/>
        <v>45000</v>
      </c>
    </row>
    <row r="153" spans="1:7" ht="51.75" x14ac:dyDescent="0.25">
      <c r="A153" s="59">
        <v>3212</v>
      </c>
      <c r="B153" s="42" t="s">
        <v>102</v>
      </c>
      <c r="C153" s="57">
        <v>36996.480000000003</v>
      </c>
      <c r="D153" s="85">
        <v>35000</v>
      </c>
      <c r="E153" s="57">
        <v>45000</v>
      </c>
      <c r="F153" s="57">
        <v>45000</v>
      </c>
      <c r="G153" s="57">
        <v>45000</v>
      </c>
    </row>
    <row r="154" spans="1:7" ht="26.25" x14ac:dyDescent="0.25">
      <c r="A154" s="41">
        <v>323</v>
      </c>
      <c r="B154" s="46" t="s">
        <v>68</v>
      </c>
      <c r="C154" s="56">
        <f>C155</f>
        <v>0</v>
      </c>
      <c r="D154" s="56">
        <f t="shared" ref="D154:G154" si="54">D155</f>
        <v>100</v>
      </c>
      <c r="E154" s="56">
        <f t="shared" si="54"/>
        <v>100</v>
      </c>
      <c r="F154" s="56">
        <f t="shared" si="54"/>
        <v>100</v>
      </c>
      <c r="G154" s="56">
        <f t="shared" si="54"/>
        <v>100</v>
      </c>
    </row>
    <row r="155" spans="1:7" ht="26.25" x14ac:dyDescent="0.25">
      <c r="A155" s="59">
        <v>3237</v>
      </c>
      <c r="B155" s="42" t="s">
        <v>74</v>
      </c>
      <c r="C155" s="57">
        <v>0</v>
      </c>
      <c r="D155" s="85">
        <v>100</v>
      </c>
      <c r="E155" s="57">
        <v>100</v>
      </c>
      <c r="F155" s="57">
        <v>100</v>
      </c>
      <c r="G155" s="57">
        <v>100</v>
      </c>
    </row>
    <row r="156" spans="1:7" ht="51.75" x14ac:dyDescent="0.25">
      <c r="A156" s="41">
        <v>329</v>
      </c>
      <c r="B156" s="46" t="s">
        <v>77</v>
      </c>
      <c r="C156" s="56">
        <f>SUM(C157:C158)</f>
        <v>4374.88</v>
      </c>
      <c r="D156" s="56">
        <f t="shared" ref="D156:G156" si="55">SUM(D157:D158)</f>
        <v>2900</v>
      </c>
      <c r="E156" s="56">
        <f t="shared" si="55"/>
        <v>6500</v>
      </c>
      <c r="F156" s="56">
        <f t="shared" si="55"/>
        <v>6500</v>
      </c>
      <c r="G156" s="56">
        <f t="shared" si="55"/>
        <v>6500</v>
      </c>
    </row>
    <row r="157" spans="1:7" ht="26.25" x14ac:dyDescent="0.25">
      <c r="A157" s="59">
        <v>3295</v>
      </c>
      <c r="B157" s="42" t="s">
        <v>123</v>
      </c>
      <c r="C157" s="57">
        <v>4374.88</v>
      </c>
      <c r="D157" s="85">
        <v>2900</v>
      </c>
      <c r="E157" s="57">
        <v>3500</v>
      </c>
      <c r="F157" s="57">
        <v>3500</v>
      </c>
      <c r="G157" s="57">
        <v>3500</v>
      </c>
    </row>
    <row r="158" spans="1:7" ht="26.25" x14ac:dyDescent="0.25">
      <c r="A158" s="59">
        <v>3296</v>
      </c>
      <c r="B158" s="42" t="s">
        <v>205</v>
      </c>
      <c r="C158" s="57">
        <v>0</v>
      </c>
      <c r="D158" s="57">
        <v>0</v>
      </c>
      <c r="E158" s="138">
        <v>3000</v>
      </c>
      <c r="F158" s="138">
        <v>3000</v>
      </c>
      <c r="G158" s="138">
        <v>3000</v>
      </c>
    </row>
    <row r="159" spans="1:7" x14ac:dyDescent="0.25">
      <c r="A159" s="41">
        <v>343</v>
      </c>
      <c r="B159" s="46" t="s">
        <v>119</v>
      </c>
      <c r="C159" s="56">
        <f>C160</f>
        <v>0</v>
      </c>
      <c r="D159" s="56">
        <f t="shared" ref="D159:G159" si="56">D160</f>
        <v>0</v>
      </c>
      <c r="E159" s="56">
        <f t="shared" si="56"/>
        <v>5000</v>
      </c>
      <c r="F159" s="56">
        <f>F160</f>
        <v>5000</v>
      </c>
      <c r="G159" s="56">
        <f t="shared" si="56"/>
        <v>5000</v>
      </c>
    </row>
    <row r="160" spans="1:7" x14ac:dyDescent="0.25">
      <c r="A160" s="59">
        <v>3433</v>
      </c>
      <c r="B160" s="42" t="s">
        <v>119</v>
      </c>
      <c r="C160" s="57">
        <v>0</v>
      </c>
      <c r="D160" s="57">
        <v>0</v>
      </c>
      <c r="E160" s="138">
        <v>5000</v>
      </c>
      <c r="F160" s="138">
        <v>5000</v>
      </c>
      <c r="G160" s="138">
        <v>5000</v>
      </c>
    </row>
    <row r="161" spans="1:7" ht="38.25" x14ac:dyDescent="0.25">
      <c r="A161" s="76" t="s">
        <v>185</v>
      </c>
      <c r="B161" s="77" t="s">
        <v>186</v>
      </c>
      <c r="C161" s="78">
        <f>C162+C167</f>
        <v>108278.57999999999</v>
      </c>
      <c r="D161" s="78">
        <f>D162</f>
        <v>90000</v>
      </c>
      <c r="E161" s="78">
        <f>E162</f>
        <v>90000</v>
      </c>
      <c r="F161" s="78">
        <f t="shared" ref="F161:G161" si="57">F162</f>
        <v>90000</v>
      </c>
      <c r="G161" s="78">
        <f t="shared" si="57"/>
        <v>90000</v>
      </c>
    </row>
    <row r="162" spans="1:7" ht="26.25" x14ac:dyDescent="0.25">
      <c r="A162" s="70" t="s">
        <v>143</v>
      </c>
      <c r="B162" s="71" t="s">
        <v>148</v>
      </c>
      <c r="C162" s="73">
        <f>C163+C167</f>
        <v>82389.149999999994</v>
      </c>
      <c r="D162" s="73">
        <f>D163+D167</f>
        <v>90000</v>
      </c>
      <c r="E162" s="73">
        <f>E163+E167</f>
        <v>90000</v>
      </c>
      <c r="F162" s="73">
        <f t="shared" ref="F162:G162" si="58">F163+F167</f>
        <v>90000</v>
      </c>
      <c r="G162" s="73">
        <f t="shared" si="58"/>
        <v>90000</v>
      </c>
    </row>
    <row r="163" spans="1:7" ht="26.25" x14ac:dyDescent="0.25">
      <c r="A163" s="74">
        <v>3</v>
      </c>
      <c r="B163" s="75" t="s">
        <v>23</v>
      </c>
      <c r="C163" s="60">
        <f t="shared" ref="C163:G165" si="59">SUM(C164)</f>
        <v>56499.72</v>
      </c>
      <c r="D163" s="60">
        <f t="shared" si="59"/>
        <v>48000</v>
      </c>
      <c r="E163" s="60">
        <f t="shared" si="59"/>
        <v>55000</v>
      </c>
      <c r="F163" s="60">
        <f t="shared" si="59"/>
        <v>55000</v>
      </c>
      <c r="G163" s="60">
        <f t="shared" si="59"/>
        <v>55000</v>
      </c>
    </row>
    <row r="164" spans="1:7" ht="77.25" x14ac:dyDescent="0.25">
      <c r="A164" s="74">
        <v>37</v>
      </c>
      <c r="B164" s="75" t="s">
        <v>85</v>
      </c>
      <c r="C164" s="60">
        <f t="shared" si="59"/>
        <v>56499.72</v>
      </c>
      <c r="D164" s="60">
        <f t="shared" si="59"/>
        <v>48000</v>
      </c>
      <c r="E164" s="60">
        <f t="shared" si="59"/>
        <v>55000</v>
      </c>
      <c r="F164" s="60">
        <f t="shared" si="59"/>
        <v>55000</v>
      </c>
      <c r="G164" s="60">
        <f t="shared" si="59"/>
        <v>55000</v>
      </c>
    </row>
    <row r="165" spans="1:7" ht="51.75" x14ac:dyDescent="0.25">
      <c r="A165" s="74">
        <v>372</v>
      </c>
      <c r="B165" s="75" t="s">
        <v>86</v>
      </c>
      <c r="C165" s="60">
        <f t="shared" si="59"/>
        <v>56499.72</v>
      </c>
      <c r="D165" s="60">
        <f t="shared" si="59"/>
        <v>48000</v>
      </c>
      <c r="E165" s="60">
        <f t="shared" si="59"/>
        <v>55000</v>
      </c>
      <c r="F165" s="60">
        <f t="shared" si="59"/>
        <v>55000</v>
      </c>
      <c r="G165" s="60">
        <f t="shared" si="59"/>
        <v>55000</v>
      </c>
    </row>
    <row r="166" spans="1:7" ht="51.75" x14ac:dyDescent="0.25">
      <c r="A166" s="59">
        <v>3722</v>
      </c>
      <c r="B166" s="42" t="s">
        <v>142</v>
      </c>
      <c r="C166" s="57">
        <v>56499.72</v>
      </c>
      <c r="D166" s="113">
        <v>48000</v>
      </c>
      <c r="E166" s="57">
        <v>55000</v>
      </c>
      <c r="F166" s="57">
        <v>55000</v>
      </c>
      <c r="G166" s="57">
        <v>55000</v>
      </c>
    </row>
    <row r="167" spans="1:7" ht="51.75" x14ac:dyDescent="0.25">
      <c r="A167" s="41">
        <v>4</v>
      </c>
      <c r="B167" s="46" t="s">
        <v>25</v>
      </c>
      <c r="C167" s="56">
        <f>C168</f>
        <v>25889.43</v>
      </c>
      <c r="D167" s="56">
        <f t="shared" ref="D167" si="60">D168</f>
        <v>42000</v>
      </c>
      <c r="E167" s="56">
        <f t="shared" ref="E167:G169" si="61">E168</f>
        <v>35000</v>
      </c>
      <c r="F167" s="56">
        <f t="shared" si="61"/>
        <v>35000</v>
      </c>
      <c r="G167" s="56">
        <f t="shared" si="61"/>
        <v>35000</v>
      </c>
    </row>
    <row r="168" spans="1:7" ht="63.75" x14ac:dyDescent="0.25">
      <c r="A168" s="41">
        <v>42</v>
      </c>
      <c r="B168" s="79" t="s">
        <v>49</v>
      </c>
      <c r="C168" s="56">
        <f>C169</f>
        <v>25889.43</v>
      </c>
      <c r="D168" s="56">
        <v>42000</v>
      </c>
      <c r="E168" s="56">
        <f t="shared" si="61"/>
        <v>35000</v>
      </c>
      <c r="F168" s="56">
        <f t="shared" si="61"/>
        <v>35000</v>
      </c>
      <c r="G168" s="56">
        <f t="shared" si="61"/>
        <v>35000</v>
      </c>
    </row>
    <row r="169" spans="1:7" ht="64.5" x14ac:dyDescent="0.25">
      <c r="A169" s="41">
        <v>424</v>
      </c>
      <c r="B169" s="46" t="s">
        <v>124</v>
      </c>
      <c r="C169" s="56">
        <f>C170</f>
        <v>25889.43</v>
      </c>
      <c r="D169" s="56">
        <f>D170</f>
        <v>42000</v>
      </c>
      <c r="E169" s="56">
        <f t="shared" si="61"/>
        <v>35000</v>
      </c>
      <c r="F169" s="56">
        <f t="shared" si="61"/>
        <v>35000</v>
      </c>
      <c r="G169" s="56">
        <f t="shared" si="61"/>
        <v>35000</v>
      </c>
    </row>
    <row r="170" spans="1:7" x14ac:dyDescent="0.25">
      <c r="A170" s="59">
        <v>4241</v>
      </c>
      <c r="B170" s="42" t="s">
        <v>125</v>
      </c>
      <c r="C170" s="57">
        <v>25889.43</v>
      </c>
      <c r="D170" s="58">
        <v>42000</v>
      </c>
      <c r="E170" s="57">
        <v>35000</v>
      </c>
      <c r="F170" s="57">
        <v>35000</v>
      </c>
      <c r="G170" s="57">
        <v>35000</v>
      </c>
    </row>
    <row r="171" spans="1:7" ht="25.5" x14ac:dyDescent="0.25">
      <c r="A171" s="80" t="s">
        <v>92</v>
      </c>
      <c r="B171" s="81" t="s">
        <v>126</v>
      </c>
      <c r="C171" s="82">
        <f>C172</f>
        <v>3829.62</v>
      </c>
      <c r="D171" s="82">
        <f t="shared" ref="D171:G171" si="62">D172</f>
        <v>4000</v>
      </c>
      <c r="E171" s="82">
        <f t="shared" si="62"/>
        <v>210000</v>
      </c>
      <c r="F171" s="82">
        <f t="shared" si="62"/>
        <v>210000</v>
      </c>
      <c r="G171" s="82">
        <f t="shared" si="62"/>
        <v>210000</v>
      </c>
    </row>
    <row r="172" spans="1:7" ht="25.5" x14ac:dyDescent="0.25">
      <c r="A172" s="87" t="s">
        <v>143</v>
      </c>
      <c r="B172" s="88" t="s">
        <v>149</v>
      </c>
      <c r="C172" s="72">
        <f t="shared" ref="C172:D172" si="63">C173</f>
        <v>3829.62</v>
      </c>
      <c r="D172" s="72">
        <f t="shared" si="63"/>
        <v>4000</v>
      </c>
      <c r="E172" s="72">
        <f t="shared" ref="E172:G175" si="64">E173</f>
        <v>210000</v>
      </c>
      <c r="F172" s="72">
        <f t="shared" si="64"/>
        <v>210000</v>
      </c>
      <c r="G172" s="72">
        <f t="shared" si="64"/>
        <v>210000</v>
      </c>
    </row>
    <row r="173" spans="1:7" ht="26.25" x14ac:dyDescent="0.25">
      <c r="A173" s="83">
        <v>3</v>
      </c>
      <c r="B173" s="75" t="s">
        <v>23</v>
      </c>
      <c r="C173" s="60">
        <f>C175</f>
        <v>3829.62</v>
      </c>
      <c r="D173" s="60">
        <f>D175</f>
        <v>4000</v>
      </c>
      <c r="E173" s="60">
        <f>E175</f>
        <v>210000</v>
      </c>
      <c r="F173" s="60">
        <f>F175</f>
        <v>210000</v>
      </c>
      <c r="G173" s="60">
        <f>G175</f>
        <v>210000</v>
      </c>
    </row>
    <row r="174" spans="1:7" ht="26.25" x14ac:dyDescent="0.25">
      <c r="A174" s="74">
        <v>32</v>
      </c>
      <c r="B174" s="75" t="s">
        <v>35</v>
      </c>
      <c r="C174" s="60">
        <f>C175</f>
        <v>3829.62</v>
      </c>
      <c r="D174" s="60">
        <f>D175</f>
        <v>4000</v>
      </c>
      <c r="E174" s="60">
        <f>E175</f>
        <v>210000</v>
      </c>
      <c r="F174" s="60">
        <f>F175</f>
        <v>210000</v>
      </c>
      <c r="G174" s="60">
        <f>G175</f>
        <v>210000</v>
      </c>
    </row>
    <row r="175" spans="1:7" s="112" customFormat="1" ht="39" x14ac:dyDescent="0.25">
      <c r="A175" s="86">
        <v>322</v>
      </c>
      <c r="B175" s="46" t="s">
        <v>63</v>
      </c>
      <c r="C175" s="56">
        <f t="shared" ref="C175" si="65">C176</f>
        <v>3829.62</v>
      </c>
      <c r="D175" s="56">
        <v>4000</v>
      </c>
      <c r="E175" s="56">
        <f t="shared" si="64"/>
        <v>210000</v>
      </c>
      <c r="F175" s="56">
        <f t="shared" si="64"/>
        <v>210000</v>
      </c>
      <c r="G175" s="56">
        <f t="shared" si="64"/>
        <v>210000</v>
      </c>
    </row>
    <row r="176" spans="1:7" ht="26.25" x14ac:dyDescent="0.25">
      <c r="A176" s="84">
        <v>3222</v>
      </c>
      <c r="B176" s="42" t="s">
        <v>109</v>
      </c>
      <c r="C176" s="57">
        <v>3829.62</v>
      </c>
      <c r="D176" s="85">
        <v>4000</v>
      </c>
      <c r="E176" s="57">
        <v>210000</v>
      </c>
      <c r="F176" s="57">
        <v>210000</v>
      </c>
      <c r="G176" s="57">
        <v>210000</v>
      </c>
    </row>
    <row r="177" spans="1:7" ht="25.5" x14ac:dyDescent="0.25">
      <c r="A177" s="53" t="s">
        <v>127</v>
      </c>
      <c r="B177" s="54" t="s">
        <v>128</v>
      </c>
      <c r="C177" s="55">
        <f t="shared" ref="C177" si="66">C178+C196</f>
        <v>45963.26999999999</v>
      </c>
      <c r="D177" s="55">
        <f>D178+D196</f>
        <v>57800</v>
      </c>
      <c r="E177" s="55">
        <f>E178+E196</f>
        <v>77050</v>
      </c>
      <c r="F177" s="55">
        <f t="shared" ref="F177:G177" si="67">F178+F196</f>
        <v>77050</v>
      </c>
      <c r="G177" s="55">
        <f t="shared" si="67"/>
        <v>77050</v>
      </c>
    </row>
    <row r="178" spans="1:7" ht="38.25" x14ac:dyDescent="0.25">
      <c r="A178" s="89" t="s">
        <v>143</v>
      </c>
      <c r="B178" s="90" t="s">
        <v>146</v>
      </c>
      <c r="C178" s="91">
        <f t="shared" ref="C178:D178" si="68">C179</f>
        <v>18672.87</v>
      </c>
      <c r="D178" s="91">
        <f t="shared" si="68"/>
        <v>29950</v>
      </c>
      <c r="E178" s="91">
        <f>E179</f>
        <v>37050</v>
      </c>
      <c r="F178" s="91">
        <f>F179</f>
        <v>37050</v>
      </c>
      <c r="G178" s="91">
        <f>G179</f>
        <v>37050</v>
      </c>
    </row>
    <row r="179" spans="1:7" ht="26.25" x14ac:dyDescent="0.25">
      <c r="A179" s="41">
        <v>3</v>
      </c>
      <c r="B179" s="46" t="s">
        <v>23</v>
      </c>
      <c r="C179" s="56">
        <f t="shared" ref="C179:D179" si="69">SUM(C180+C188)</f>
        <v>18672.87</v>
      </c>
      <c r="D179" s="56">
        <f t="shared" si="69"/>
        <v>29950</v>
      </c>
      <c r="E179" s="56">
        <f>SUM(E180+E188)</f>
        <v>37050</v>
      </c>
      <c r="F179" s="56">
        <f>SUM(F180+F188)</f>
        <v>37050</v>
      </c>
      <c r="G179" s="56">
        <f>SUM(G180+G188)</f>
        <v>37050</v>
      </c>
    </row>
    <row r="180" spans="1:7" ht="26.25" x14ac:dyDescent="0.25">
      <c r="A180" s="41">
        <v>31</v>
      </c>
      <c r="B180" s="46" t="s">
        <v>24</v>
      </c>
      <c r="C180" s="56">
        <f>SUM(C181+C184+C186)</f>
        <v>17511.23</v>
      </c>
      <c r="D180" s="56">
        <f t="shared" ref="D180" si="70">SUM(D181+D184+D186)</f>
        <v>29300</v>
      </c>
      <c r="E180" s="56">
        <f>SUM(E181+E184+E186)</f>
        <v>31250</v>
      </c>
      <c r="F180" s="56">
        <f>SUM(F181+F184+F186)</f>
        <v>31250</v>
      </c>
      <c r="G180" s="56">
        <f>SUM(G181+G184+G186)</f>
        <v>31250</v>
      </c>
    </row>
    <row r="181" spans="1:7" x14ac:dyDescent="0.25">
      <c r="A181" s="41">
        <v>311</v>
      </c>
      <c r="B181" s="46" t="s">
        <v>97</v>
      </c>
      <c r="C181" s="56">
        <f t="shared" ref="C181:E181" si="71">C182+C183</f>
        <v>17511.23</v>
      </c>
      <c r="D181" s="56">
        <f t="shared" si="71"/>
        <v>29100</v>
      </c>
      <c r="E181" s="56">
        <f t="shared" si="71"/>
        <v>30100</v>
      </c>
      <c r="F181" s="56">
        <f>F182+F183</f>
        <v>30100</v>
      </c>
      <c r="G181" s="56">
        <f>G182+G183</f>
        <v>30100</v>
      </c>
    </row>
    <row r="182" spans="1:7" ht="26.25" x14ac:dyDescent="0.25">
      <c r="A182" s="59">
        <v>3111</v>
      </c>
      <c r="B182" s="42" t="s">
        <v>98</v>
      </c>
      <c r="C182" s="57">
        <v>17511.23</v>
      </c>
      <c r="D182" s="85">
        <v>29000</v>
      </c>
      <c r="E182" s="57">
        <v>30000</v>
      </c>
      <c r="F182" s="57">
        <v>30000</v>
      </c>
      <c r="G182" s="57">
        <v>30000</v>
      </c>
    </row>
    <row r="183" spans="1:7" ht="26.25" x14ac:dyDescent="0.25">
      <c r="A183" s="59">
        <v>3113</v>
      </c>
      <c r="B183" s="42" t="s">
        <v>121</v>
      </c>
      <c r="C183" s="57">
        <v>0</v>
      </c>
      <c r="D183" s="85">
        <v>100</v>
      </c>
      <c r="E183" s="57">
        <v>100</v>
      </c>
      <c r="F183" s="57">
        <v>100</v>
      </c>
      <c r="G183" s="57">
        <v>100</v>
      </c>
    </row>
    <row r="184" spans="1:7" ht="26.25" x14ac:dyDescent="0.25">
      <c r="A184" s="41">
        <v>312</v>
      </c>
      <c r="B184" s="46" t="s">
        <v>99</v>
      </c>
      <c r="C184" s="56">
        <f t="shared" ref="C184:D184" si="72">SUM(C185)</f>
        <v>0</v>
      </c>
      <c r="D184" s="56">
        <f t="shared" si="72"/>
        <v>100</v>
      </c>
      <c r="E184" s="56">
        <f>SUM(E185)</f>
        <v>1000</v>
      </c>
      <c r="F184" s="56">
        <f>SUM(F185)</f>
        <v>1000</v>
      </c>
      <c r="G184" s="56">
        <f>SUM(G185)</f>
        <v>1000</v>
      </c>
    </row>
    <row r="185" spans="1:7" ht="26.25" x14ac:dyDescent="0.25">
      <c r="A185" s="59">
        <v>3121</v>
      </c>
      <c r="B185" s="42" t="s">
        <v>99</v>
      </c>
      <c r="C185" s="57">
        <v>0</v>
      </c>
      <c r="D185" s="85">
        <v>100</v>
      </c>
      <c r="E185" s="57">
        <v>1000</v>
      </c>
      <c r="F185" s="57">
        <v>1000</v>
      </c>
      <c r="G185" s="57">
        <v>1000</v>
      </c>
    </row>
    <row r="186" spans="1:7" ht="26.25" x14ac:dyDescent="0.25">
      <c r="A186" s="41">
        <v>313</v>
      </c>
      <c r="B186" s="46" t="s">
        <v>100</v>
      </c>
      <c r="C186" s="56">
        <f t="shared" ref="C186:D186" si="73">SUM(C187)</f>
        <v>0</v>
      </c>
      <c r="D186" s="56">
        <f t="shared" si="73"/>
        <v>100</v>
      </c>
      <c r="E186" s="56">
        <f>SUM(E187)</f>
        <v>150</v>
      </c>
      <c r="F186" s="56">
        <f>SUM(F187)</f>
        <v>150</v>
      </c>
      <c r="G186" s="56">
        <f>SUM(G187)</f>
        <v>150</v>
      </c>
    </row>
    <row r="187" spans="1:7" ht="51.75" x14ac:dyDescent="0.25">
      <c r="A187" s="59">
        <v>3132</v>
      </c>
      <c r="B187" s="42" t="s">
        <v>101</v>
      </c>
      <c r="C187" s="57">
        <v>0</v>
      </c>
      <c r="D187" s="113">
        <v>100</v>
      </c>
      <c r="E187" s="57">
        <v>150</v>
      </c>
      <c r="F187" s="57">
        <v>150</v>
      </c>
      <c r="G187" s="57">
        <v>150</v>
      </c>
    </row>
    <row r="188" spans="1:7" ht="26.25" x14ac:dyDescent="0.25">
      <c r="A188" s="41">
        <v>32</v>
      </c>
      <c r="B188" s="46" t="s">
        <v>35</v>
      </c>
      <c r="C188" s="56">
        <f t="shared" ref="C188" si="74">C189+C192</f>
        <v>1161.6399999999999</v>
      </c>
      <c r="D188" s="56">
        <f>D189+D192</f>
        <v>650</v>
      </c>
      <c r="E188" s="56">
        <f>E189+E192</f>
        <v>5800</v>
      </c>
      <c r="F188" s="56">
        <f>F189+F192</f>
        <v>5800</v>
      </c>
      <c r="G188" s="56">
        <f>G189+G192</f>
        <v>5800</v>
      </c>
    </row>
    <row r="189" spans="1:7" ht="39" x14ac:dyDescent="0.25">
      <c r="A189" s="41">
        <v>321</v>
      </c>
      <c r="B189" s="46" t="s">
        <v>59</v>
      </c>
      <c r="C189" s="56">
        <f t="shared" ref="C189" si="75">C190+C191</f>
        <v>0</v>
      </c>
      <c r="D189" s="56">
        <v>200</v>
      </c>
      <c r="E189" s="56">
        <f>E190+E191</f>
        <v>300</v>
      </c>
      <c r="F189" s="56">
        <f>F190+F191</f>
        <v>300</v>
      </c>
      <c r="G189" s="56">
        <f>G190+G191</f>
        <v>300</v>
      </c>
    </row>
    <row r="190" spans="1:7" ht="51.75" x14ac:dyDescent="0.25">
      <c r="A190" s="59">
        <v>3212</v>
      </c>
      <c r="B190" s="42" t="s">
        <v>102</v>
      </c>
      <c r="C190" s="57">
        <v>0</v>
      </c>
      <c r="D190" s="58">
        <v>100</v>
      </c>
      <c r="E190" s="57">
        <v>150</v>
      </c>
      <c r="F190" s="57">
        <v>150</v>
      </c>
      <c r="G190" s="57">
        <v>150</v>
      </c>
    </row>
    <row r="191" spans="1:7" ht="39" x14ac:dyDescent="0.25">
      <c r="A191" s="59">
        <v>3214</v>
      </c>
      <c r="B191" s="42" t="s">
        <v>62</v>
      </c>
      <c r="C191" s="57">
        <v>0</v>
      </c>
      <c r="D191" s="58">
        <v>100</v>
      </c>
      <c r="E191" s="57">
        <v>150</v>
      </c>
      <c r="F191" s="57">
        <v>150</v>
      </c>
      <c r="G191" s="57">
        <v>150</v>
      </c>
    </row>
    <row r="192" spans="1:7" ht="39" x14ac:dyDescent="0.25">
      <c r="A192" s="41">
        <v>322</v>
      </c>
      <c r="B192" s="46" t="s">
        <v>63</v>
      </c>
      <c r="C192" s="56">
        <f>C193+C194+C195</f>
        <v>1161.6399999999999</v>
      </c>
      <c r="D192" s="56">
        <v>450</v>
      </c>
      <c r="E192" s="56">
        <f>E193+E194+E195</f>
        <v>5500</v>
      </c>
      <c r="F192" s="56">
        <f>F193+F194+F195</f>
        <v>5500</v>
      </c>
      <c r="G192" s="56">
        <f>G193+G194+G195</f>
        <v>5500</v>
      </c>
    </row>
    <row r="193" spans="1:7" ht="39" x14ac:dyDescent="0.25">
      <c r="A193" s="59">
        <v>3221</v>
      </c>
      <c r="B193" s="42" t="s">
        <v>129</v>
      </c>
      <c r="C193" s="57">
        <v>305.81</v>
      </c>
      <c r="D193" s="58">
        <v>300</v>
      </c>
      <c r="E193" s="57">
        <v>1000</v>
      </c>
      <c r="F193" s="57">
        <v>1000</v>
      </c>
      <c r="G193" s="57">
        <v>1000</v>
      </c>
    </row>
    <row r="194" spans="1:7" ht="26.25" x14ac:dyDescent="0.25">
      <c r="A194" s="59">
        <v>3222</v>
      </c>
      <c r="B194" s="42" t="s">
        <v>109</v>
      </c>
      <c r="C194" s="57">
        <v>218.35</v>
      </c>
      <c r="D194" s="58">
        <v>100</v>
      </c>
      <c r="E194" s="57">
        <v>4000</v>
      </c>
      <c r="F194" s="57">
        <v>4000</v>
      </c>
      <c r="G194" s="57">
        <v>4000</v>
      </c>
    </row>
    <row r="195" spans="1:7" ht="26.25" x14ac:dyDescent="0.25">
      <c r="A195" s="59">
        <v>3225</v>
      </c>
      <c r="B195" s="42" t="s">
        <v>110</v>
      </c>
      <c r="C195" s="57">
        <v>637.48</v>
      </c>
      <c r="D195" s="58">
        <v>50</v>
      </c>
      <c r="E195" s="57">
        <v>500</v>
      </c>
      <c r="F195" s="57">
        <v>500</v>
      </c>
      <c r="G195" s="57">
        <v>500</v>
      </c>
    </row>
    <row r="196" spans="1:7" ht="26.25" x14ac:dyDescent="0.25">
      <c r="A196" s="70" t="s">
        <v>143</v>
      </c>
      <c r="B196" s="71" t="s">
        <v>150</v>
      </c>
      <c r="C196" s="72">
        <f t="shared" ref="C196:D196" si="76">C197</f>
        <v>27290.399999999994</v>
      </c>
      <c r="D196" s="72">
        <f t="shared" si="76"/>
        <v>27850</v>
      </c>
      <c r="E196" s="72">
        <f>E197</f>
        <v>40000</v>
      </c>
      <c r="F196" s="72">
        <f>F197</f>
        <v>40000</v>
      </c>
      <c r="G196" s="72">
        <f>G197</f>
        <v>40000</v>
      </c>
    </row>
    <row r="197" spans="1:7" ht="26.25" x14ac:dyDescent="0.25">
      <c r="A197" s="41">
        <v>3</v>
      </c>
      <c r="B197" s="46" t="s">
        <v>23</v>
      </c>
      <c r="C197" s="56">
        <f t="shared" ref="C197:D197" si="77">SUM(C198+C206)</f>
        <v>27290.399999999994</v>
      </c>
      <c r="D197" s="56">
        <f t="shared" si="77"/>
        <v>27850</v>
      </c>
      <c r="E197" s="56">
        <f>SUM(E198+E206)</f>
        <v>40000</v>
      </c>
      <c r="F197" s="56">
        <f>SUM(F198+F206)</f>
        <v>40000</v>
      </c>
      <c r="G197" s="56">
        <f>SUM(G198+G206)</f>
        <v>40000</v>
      </c>
    </row>
    <row r="198" spans="1:7" ht="26.25" x14ac:dyDescent="0.25">
      <c r="A198" s="41">
        <v>31</v>
      </c>
      <c r="B198" s="46" t="s">
        <v>24</v>
      </c>
      <c r="C198" s="56">
        <f>SUM(C199+C202+C204)</f>
        <v>25933.119999999995</v>
      </c>
      <c r="D198" s="56">
        <f t="shared" ref="D198" si="78">SUM(D199+D202+D204)</f>
        <v>25650</v>
      </c>
      <c r="E198" s="56">
        <f>SUM(E199+E202+E204)</f>
        <v>37000</v>
      </c>
      <c r="F198" s="56">
        <f>SUM(F199+F202+F204)</f>
        <v>37000</v>
      </c>
      <c r="G198" s="56">
        <f>SUM(G199+G202+G204)</f>
        <v>37000</v>
      </c>
    </row>
    <row r="199" spans="1:7" x14ac:dyDescent="0.25">
      <c r="A199" s="41">
        <v>311</v>
      </c>
      <c r="B199" s="46" t="s">
        <v>97</v>
      </c>
      <c r="C199" s="56">
        <f t="shared" ref="C199:D199" si="79">C200+C201</f>
        <v>18163.53</v>
      </c>
      <c r="D199" s="56">
        <f t="shared" si="79"/>
        <v>18250</v>
      </c>
      <c r="E199" s="56">
        <f>E200+E201</f>
        <v>28500</v>
      </c>
      <c r="F199" s="56">
        <f>F200+F201</f>
        <v>28500</v>
      </c>
      <c r="G199" s="56">
        <f>G200+G201</f>
        <v>28500</v>
      </c>
    </row>
    <row r="200" spans="1:7" ht="26.25" x14ac:dyDescent="0.25">
      <c r="A200" s="59">
        <v>3111</v>
      </c>
      <c r="B200" s="42" t="s">
        <v>98</v>
      </c>
      <c r="C200" s="57">
        <v>18163.53</v>
      </c>
      <c r="D200" s="85">
        <v>18000</v>
      </c>
      <c r="E200" s="57">
        <v>28000</v>
      </c>
      <c r="F200" s="57">
        <v>28000</v>
      </c>
      <c r="G200" s="57">
        <v>28000</v>
      </c>
    </row>
    <row r="201" spans="1:7" ht="26.25" x14ac:dyDescent="0.25">
      <c r="A201" s="59">
        <v>3113</v>
      </c>
      <c r="B201" s="42" t="s">
        <v>121</v>
      </c>
      <c r="C201" s="57">
        <v>0</v>
      </c>
      <c r="D201" s="85">
        <v>250</v>
      </c>
      <c r="E201" s="57">
        <v>500</v>
      </c>
      <c r="F201" s="57">
        <v>500</v>
      </c>
      <c r="G201" s="57">
        <v>500</v>
      </c>
    </row>
    <row r="202" spans="1:7" ht="26.25" x14ac:dyDescent="0.25">
      <c r="A202" s="41">
        <v>312</v>
      </c>
      <c r="B202" s="46" t="s">
        <v>99</v>
      </c>
      <c r="C202" s="56">
        <f>C203</f>
        <v>3323.69</v>
      </c>
      <c r="D202" s="56">
        <f>SUM(D203)</f>
        <v>3600</v>
      </c>
      <c r="E202" s="56">
        <f>SUM(E203)</f>
        <v>4000</v>
      </c>
      <c r="F202" s="56">
        <f>SUM(F203)</f>
        <v>4000</v>
      </c>
      <c r="G202" s="56">
        <f>SUM(G203)</f>
        <v>4000</v>
      </c>
    </row>
    <row r="203" spans="1:7" ht="26.25" x14ac:dyDescent="0.25">
      <c r="A203" s="59">
        <v>3121</v>
      </c>
      <c r="B203" s="42" t="s">
        <v>99</v>
      </c>
      <c r="C203" s="57">
        <v>3323.69</v>
      </c>
      <c r="D203" s="58">
        <v>3600</v>
      </c>
      <c r="E203" s="57">
        <v>4000</v>
      </c>
      <c r="F203" s="57">
        <v>4000</v>
      </c>
      <c r="G203" s="57">
        <v>4000</v>
      </c>
    </row>
    <row r="204" spans="1:7" ht="26.25" x14ac:dyDescent="0.25">
      <c r="A204" s="41">
        <v>313</v>
      </c>
      <c r="B204" s="46" t="s">
        <v>100</v>
      </c>
      <c r="C204" s="56">
        <f t="shared" ref="C204:D204" si="80">SUM(C205)</f>
        <v>4445.8999999999996</v>
      </c>
      <c r="D204" s="56">
        <f t="shared" si="80"/>
        <v>3800</v>
      </c>
      <c r="E204" s="56">
        <f>SUM(E205)</f>
        <v>4500</v>
      </c>
      <c r="F204" s="56">
        <f>SUM(F205)</f>
        <v>4500</v>
      </c>
      <c r="G204" s="56">
        <f>SUM(G205)</f>
        <v>4500</v>
      </c>
    </row>
    <row r="205" spans="1:7" ht="51.75" x14ac:dyDescent="0.25">
      <c r="A205" s="59">
        <v>3132</v>
      </c>
      <c r="B205" s="42" t="s">
        <v>101</v>
      </c>
      <c r="C205" s="57">
        <v>4445.8999999999996</v>
      </c>
      <c r="D205" s="58">
        <v>3800</v>
      </c>
      <c r="E205" s="57">
        <v>4500</v>
      </c>
      <c r="F205" s="57">
        <v>4500</v>
      </c>
      <c r="G205" s="57">
        <v>4500</v>
      </c>
    </row>
    <row r="206" spans="1:7" ht="26.25" x14ac:dyDescent="0.25">
      <c r="A206" s="41">
        <v>32</v>
      </c>
      <c r="B206" s="46" t="s">
        <v>35</v>
      </c>
      <c r="C206" s="56">
        <f t="shared" ref="C206:D206" si="81">C207</f>
        <v>1357.28</v>
      </c>
      <c r="D206" s="56">
        <f t="shared" si="81"/>
        <v>2200</v>
      </c>
      <c r="E206" s="56">
        <f>E207</f>
        <v>3000</v>
      </c>
      <c r="F206" s="56">
        <f>F207</f>
        <v>3000</v>
      </c>
      <c r="G206" s="56">
        <f>G207</f>
        <v>3000</v>
      </c>
    </row>
    <row r="207" spans="1:7" ht="39" x14ac:dyDescent="0.25">
      <c r="A207" s="41">
        <v>321</v>
      </c>
      <c r="B207" s="46" t="s">
        <v>59</v>
      </c>
      <c r="C207" s="56">
        <f t="shared" ref="C207:D207" si="82">SUM(C208)</f>
        <v>1357.28</v>
      </c>
      <c r="D207" s="56">
        <f t="shared" si="82"/>
        <v>2200</v>
      </c>
      <c r="E207" s="56">
        <f>SUM(E208)</f>
        <v>3000</v>
      </c>
      <c r="F207" s="56">
        <f>SUM(F208)</f>
        <v>3000</v>
      </c>
      <c r="G207" s="56">
        <f>SUM(G208)</f>
        <v>3000</v>
      </c>
    </row>
    <row r="208" spans="1:7" ht="51.75" x14ac:dyDescent="0.25">
      <c r="A208" s="59">
        <v>3212</v>
      </c>
      <c r="B208" s="42" t="s">
        <v>102</v>
      </c>
      <c r="C208" s="57">
        <v>1357.28</v>
      </c>
      <c r="D208" s="58">
        <v>2200</v>
      </c>
      <c r="E208" s="57">
        <v>3000</v>
      </c>
      <c r="F208" s="57">
        <v>3000</v>
      </c>
      <c r="G208" s="57">
        <v>3000</v>
      </c>
    </row>
    <row r="209" spans="1:7" ht="25.5" x14ac:dyDescent="0.25">
      <c r="A209" s="53" t="s">
        <v>130</v>
      </c>
      <c r="B209" s="54" t="s">
        <v>131</v>
      </c>
      <c r="C209" s="55">
        <f t="shared" ref="C209:D209" si="83">SUM(C211)</f>
        <v>51.69</v>
      </c>
      <c r="D209" s="55">
        <f t="shared" si="83"/>
        <v>300</v>
      </c>
      <c r="E209" s="55">
        <f>SUM(E211)</f>
        <v>750</v>
      </c>
      <c r="F209" s="55">
        <f>SUM(F211)</f>
        <v>750</v>
      </c>
      <c r="G209" s="55">
        <f>SUM(G211)</f>
        <v>750</v>
      </c>
    </row>
    <row r="210" spans="1:7" ht="51" x14ac:dyDescent="0.25">
      <c r="A210" s="92" t="s">
        <v>143</v>
      </c>
      <c r="B210" s="93" t="s">
        <v>145</v>
      </c>
      <c r="C210" s="94">
        <f t="shared" ref="C210:D210" si="84">C211</f>
        <v>51.69</v>
      </c>
      <c r="D210" s="94">
        <f t="shared" si="84"/>
        <v>300</v>
      </c>
      <c r="E210" s="94">
        <f t="shared" ref="E210:G211" si="85">E211</f>
        <v>750</v>
      </c>
      <c r="F210" s="94">
        <f t="shared" si="85"/>
        <v>750</v>
      </c>
      <c r="G210" s="94">
        <f t="shared" si="85"/>
        <v>750</v>
      </c>
    </row>
    <row r="211" spans="1:7" ht="26.25" x14ac:dyDescent="0.25">
      <c r="A211" s="41">
        <v>3</v>
      </c>
      <c r="B211" s="46" t="s">
        <v>23</v>
      </c>
      <c r="C211" s="56">
        <f t="shared" ref="C211:D211" si="86">C212</f>
        <v>51.69</v>
      </c>
      <c r="D211" s="56">
        <f t="shared" si="86"/>
        <v>300</v>
      </c>
      <c r="E211" s="56">
        <f t="shared" si="85"/>
        <v>750</v>
      </c>
      <c r="F211" s="56">
        <f t="shared" si="85"/>
        <v>750</v>
      </c>
      <c r="G211" s="56">
        <f t="shared" si="85"/>
        <v>750</v>
      </c>
    </row>
    <row r="212" spans="1:7" ht="26.25" x14ac:dyDescent="0.25">
      <c r="A212" s="41">
        <v>32</v>
      </c>
      <c r="B212" s="46" t="s">
        <v>35</v>
      </c>
      <c r="C212" s="56">
        <f>C213+C216+C218</f>
        <v>51.69</v>
      </c>
      <c r="D212" s="56">
        <f t="shared" ref="D212" si="87">D213+D216+D218</f>
        <v>300</v>
      </c>
      <c r="E212" s="56">
        <f>E213+E216+E218</f>
        <v>750</v>
      </c>
      <c r="F212" s="56">
        <f>F213+F216+F218</f>
        <v>750</v>
      </c>
      <c r="G212" s="56">
        <f>G213+G216+G218</f>
        <v>750</v>
      </c>
    </row>
    <row r="213" spans="1:7" ht="39" x14ac:dyDescent="0.25">
      <c r="A213" s="41">
        <v>322</v>
      </c>
      <c r="B213" s="46" t="s">
        <v>63</v>
      </c>
      <c r="C213" s="56">
        <f t="shared" ref="C213:D213" si="88">SUM(C214+C215)</f>
        <v>38.42</v>
      </c>
      <c r="D213" s="56">
        <f t="shared" si="88"/>
        <v>180</v>
      </c>
      <c r="E213" s="56">
        <f>SUM(E214+E215)</f>
        <v>450</v>
      </c>
      <c r="F213" s="56">
        <f>SUM(F214+F215)</f>
        <v>450</v>
      </c>
      <c r="G213" s="56">
        <f>SUM(G214+G215)</f>
        <v>450</v>
      </c>
    </row>
    <row r="214" spans="1:7" ht="39" x14ac:dyDescent="0.25">
      <c r="A214" s="95">
        <v>3221</v>
      </c>
      <c r="B214" s="96" t="s">
        <v>159</v>
      </c>
      <c r="C214" s="57">
        <v>22.83</v>
      </c>
      <c r="D214" s="58">
        <v>80</v>
      </c>
      <c r="E214" s="97">
        <v>250</v>
      </c>
      <c r="F214" s="97">
        <v>250</v>
      </c>
      <c r="G214" s="97">
        <v>250</v>
      </c>
    </row>
    <row r="215" spans="1:7" ht="26.25" x14ac:dyDescent="0.25">
      <c r="A215" s="95">
        <v>3222</v>
      </c>
      <c r="B215" s="96" t="s">
        <v>109</v>
      </c>
      <c r="C215" s="57">
        <v>15.59</v>
      </c>
      <c r="D215" s="58">
        <v>100</v>
      </c>
      <c r="E215" s="97">
        <v>200</v>
      </c>
      <c r="F215" s="97">
        <v>200</v>
      </c>
      <c r="G215" s="97">
        <v>200</v>
      </c>
    </row>
    <row r="216" spans="1:7" ht="26.25" x14ac:dyDescent="0.25">
      <c r="A216" s="41">
        <v>323</v>
      </c>
      <c r="B216" s="46" t="s">
        <v>68</v>
      </c>
      <c r="C216" s="56">
        <f t="shared" ref="C216:D216" si="89">C217</f>
        <v>0</v>
      </c>
      <c r="D216" s="56">
        <f t="shared" si="89"/>
        <v>50</v>
      </c>
      <c r="E216" s="56">
        <f>E217</f>
        <v>100</v>
      </c>
      <c r="F216" s="56">
        <f>F217</f>
        <v>100</v>
      </c>
      <c r="G216" s="56">
        <f>G217</f>
        <v>100</v>
      </c>
    </row>
    <row r="217" spans="1:7" x14ac:dyDescent="0.25">
      <c r="A217" s="59">
        <v>3239</v>
      </c>
      <c r="B217" s="42" t="s">
        <v>76</v>
      </c>
      <c r="C217" s="57">
        <v>0</v>
      </c>
      <c r="D217" s="58">
        <v>50</v>
      </c>
      <c r="E217" s="57">
        <v>100</v>
      </c>
      <c r="F217" s="57">
        <v>100</v>
      </c>
      <c r="G217" s="57">
        <v>100</v>
      </c>
    </row>
    <row r="218" spans="1:7" ht="51.75" x14ac:dyDescent="0.25">
      <c r="A218" s="41">
        <v>329</v>
      </c>
      <c r="B218" s="46" t="s">
        <v>77</v>
      </c>
      <c r="C218" s="56">
        <f t="shared" ref="C218:D218" si="90">SUM(C220+C219)</f>
        <v>13.27</v>
      </c>
      <c r="D218" s="56">
        <f t="shared" si="90"/>
        <v>70</v>
      </c>
      <c r="E218" s="56">
        <f>SUM(E220+E219)</f>
        <v>200</v>
      </c>
      <c r="F218" s="56">
        <f>SUM(F220+F219)</f>
        <v>200</v>
      </c>
      <c r="G218" s="56">
        <f>SUM(G220+G219)</f>
        <v>200</v>
      </c>
    </row>
    <row r="219" spans="1:7" x14ac:dyDescent="0.25">
      <c r="A219" s="59">
        <v>3294</v>
      </c>
      <c r="B219" s="42" t="s">
        <v>80</v>
      </c>
      <c r="C219" s="57">
        <v>13.27</v>
      </c>
      <c r="D219" s="58">
        <v>30</v>
      </c>
      <c r="E219" s="57">
        <v>100</v>
      </c>
      <c r="F219" s="57">
        <v>100</v>
      </c>
      <c r="G219" s="57">
        <v>100</v>
      </c>
    </row>
    <row r="220" spans="1:7" ht="51.75" x14ac:dyDescent="0.25">
      <c r="A220" s="59">
        <v>3299</v>
      </c>
      <c r="B220" s="42" t="s">
        <v>77</v>
      </c>
      <c r="C220" s="57">
        <v>0</v>
      </c>
      <c r="D220" s="58">
        <v>40</v>
      </c>
      <c r="E220" s="57">
        <v>100</v>
      </c>
      <c r="F220" s="57">
        <v>100</v>
      </c>
      <c r="G220" s="57">
        <v>100</v>
      </c>
    </row>
    <row r="221" spans="1:7" ht="25.5" x14ac:dyDescent="0.25">
      <c r="A221" s="53" t="s">
        <v>132</v>
      </c>
      <c r="B221" s="54" t="s">
        <v>133</v>
      </c>
      <c r="C221" s="55">
        <f>C222+C232+C241+C248+C253</f>
        <v>2162.14</v>
      </c>
      <c r="D221" s="55">
        <f>D222+D232+D241+D248+D253</f>
        <v>13600</v>
      </c>
      <c r="E221" s="55">
        <f>E222+E232+E241+E248+E253</f>
        <v>10550</v>
      </c>
      <c r="F221" s="55">
        <f>F222+F232+F241+F248+F253</f>
        <v>8550</v>
      </c>
      <c r="G221" s="55">
        <f>G222+G232+G241+G248+G253</f>
        <v>8550</v>
      </c>
    </row>
    <row r="222" spans="1:7" ht="38.25" x14ac:dyDescent="0.25">
      <c r="A222" s="92" t="s">
        <v>143</v>
      </c>
      <c r="B222" s="93" t="s">
        <v>151</v>
      </c>
      <c r="C222" s="94">
        <f t="shared" ref="C222:D222" si="91">C223</f>
        <v>431.51</v>
      </c>
      <c r="D222" s="94">
        <f t="shared" si="91"/>
        <v>2000</v>
      </c>
      <c r="E222" s="94">
        <f>E223</f>
        <v>2800</v>
      </c>
      <c r="F222" s="94">
        <f>F223</f>
        <v>2800</v>
      </c>
      <c r="G222" s="94">
        <f>G223</f>
        <v>2800</v>
      </c>
    </row>
    <row r="223" spans="1:7" ht="51" x14ac:dyDescent="0.25">
      <c r="A223" s="41">
        <v>4</v>
      </c>
      <c r="B223" s="98" t="s">
        <v>25</v>
      </c>
      <c r="C223" s="56">
        <f t="shared" ref="C223:D223" si="92">SUM(C224)</f>
        <v>431.51</v>
      </c>
      <c r="D223" s="56">
        <f t="shared" si="92"/>
        <v>2000</v>
      </c>
      <c r="E223" s="56">
        <f>SUM(E224)</f>
        <v>2800</v>
      </c>
      <c r="F223" s="56">
        <f>SUM(F224)</f>
        <v>2800</v>
      </c>
      <c r="G223" s="56">
        <f>SUM(G224)</f>
        <v>2800</v>
      </c>
    </row>
    <row r="224" spans="1:7" ht="63.75" x14ac:dyDescent="0.25">
      <c r="A224" s="41">
        <v>42</v>
      </c>
      <c r="B224" s="98" t="s">
        <v>49</v>
      </c>
      <c r="C224" s="56">
        <f>SUM(C225+C230)</f>
        <v>431.51</v>
      </c>
      <c r="D224" s="56">
        <f>SUM(D225+D230)</f>
        <v>2000</v>
      </c>
      <c r="E224" s="56">
        <f>SUM(E225+E230)</f>
        <v>2800</v>
      </c>
      <c r="F224" s="56">
        <f>SUM(F225+F230)</f>
        <v>2800</v>
      </c>
      <c r="G224" s="56">
        <f>SUM(G225+G230)</f>
        <v>2800</v>
      </c>
    </row>
    <row r="225" spans="1:7" ht="25.5" x14ac:dyDescent="0.25">
      <c r="A225" s="41">
        <v>422</v>
      </c>
      <c r="B225" s="98" t="s">
        <v>134</v>
      </c>
      <c r="C225" s="56">
        <f>SUM(C226:C229)</f>
        <v>298.06</v>
      </c>
      <c r="D225" s="56">
        <f>SUM(D226:D229)</f>
        <v>1900</v>
      </c>
      <c r="E225" s="56">
        <f>SUM(E226:E229)</f>
        <v>2200</v>
      </c>
      <c r="F225" s="56">
        <f>SUM(F226:F229)</f>
        <v>2200</v>
      </c>
      <c r="G225" s="56">
        <f>SUM(G226:G229)</f>
        <v>2200</v>
      </c>
    </row>
    <row r="226" spans="1:7" ht="26.25" x14ac:dyDescent="0.25">
      <c r="A226" s="59">
        <v>4221</v>
      </c>
      <c r="B226" s="42" t="s">
        <v>135</v>
      </c>
      <c r="C226" s="57">
        <v>298.06</v>
      </c>
      <c r="D226" s="85">
        <v>500</v>
      </c>
      <c r="E226" s="57">
        <v>500</v>
      </c>
      <c r="F226" s="57">
        <v>500</v>
      </c>
      <c r="G226" s="57">
        <v>500</v>
      </c>
    </row>
    <row r="227" spans="1:7" ht="26.25" x14ac:dyDescent="0.25">
      <c r="A227" s="59">
        <v>4225</v>
      </c>
      <c r="B227" s="42" t="s">
        <v>136</v>
      </c>
      <c r="C227" s="57">
        <v>0</v>
      </c>
      <c r="D227" s="85">
        <v>100</v>
      </c>
      <c r="E227" s="57">
        <v>100</v>
      </c>
      <c r="F227" s="57">
        <v>100</v>
      </c>
      <c r="G227" s="57">
        <v>100</v>
      </c>
    </row>
    <row r="228" spans="1:7" ht="26.25" x14ac:dyDescent="0.25">
      <c r="A228" s="59">
        <v>4226</v>
      </c>
      <c r="B228" s="42" t="s">
        <v>137</v>
      </c>
      <c r="C228" s="57">
        <v>0</v>
      </c>
      <c r="D228" s="85">
        <v>100</v>
      </c>
      <c r="E228" s="57">
        <v>100</v>
      </c>
      <c r="F228" s="57">
        <v>100</v>
      </c>
      <c r="G228" s="57">
        <v>100</v>
      </c>
    </row>
    <row r="229" spans="1:7" ht="39" x14ac:dyDescent="0.25">
      <c r="A229" s="59">
        <v>4227</v>
      </c>
      <c r="B229" s="42" t="s">
        <v>138</v>
      </c>
      <c r="C229" s="57">
        <v>0</v>
      </c>
      <c r="D229" s="85">
        <v>1200</v>
      </c>
      <c r="E229" s="57">
        <v>1500</v>
      </c>
      <c r="F229" s="57">
        <v>1500</v>
      </c>
      <c r="G229" s="57">
        <v>1500</v>
      </c>
    </row>
    <row r="230" spans="1:7" ht="64.5" x14ac:dyDescent="0.25">
      <c r="A230" s="41">
        <v>424</v>
      </c>
      <c r="B230" s="46" t="s">
        <v>124</v>
      </c>
      <c r="C230" s="56">
        <f t="shared" ref="C230" si="93">SUM(C231)</f>
        <v>133.44999999999999</v>
      </c>
      <c r="D230" s="56">
        <v>100</v>
      </c>
      <c r="E230" s="56">
        <f>SUM(E231)</f>
        <v>600</v>
      </c>
      <c r="F230" s="56">
        <f>SUM(F231)</f>
        <v>600</v>
      </c>
      <c r="G230" s="56">
        <f>SUM(G231)</f>
        <v>600</v>
      </c>
    </row>
    <row r="231" spans="1:7" x14ac:dyDescent="0.25">
      <c r="A231" s="59">
        <v>4241</v>
      </c>
      <c r="B231" s="42" t="s">
        <v>125</v>
      </c>
      <c r="C231" s="57">
        <v>133.44999999999999</v>
      </c>
      <c r="D231" s="85">
        <v>100</v>
      </c>
      <c r="E231" s="57">
        <v>600</v>
      </c>
      <c r="F231" s="57">
        <v>600</v>
      </c>
      <c r="G231" s="57">
        <v>600</v>
      </c>
    </row>
    <row r="232" spans="1:7" ht="38.25" x14ac:dyDescent="0.25">
      <c r="A232" s="89" t="s">
        <v>143</v>
      </c>
      <c r="B232" s="90" t="s">
        <v>146</v>
      </c>
      <c r="C232" s="69">
        <f>C233</f>
        <v>536.12</v>
      </c>
      <c r="D232" s="69">
        <f>D233</f>
        <v>6100</v>
      </c>
      <c r="E232" s="69">
        <f>E233</f>
        <v>2300</v>
      </c>
      <c r="F232" s="69">
        <f>F233</f>
        <v>2300</v>
      </c>
      <c r="G232" s="69">
        <f>G233</f>
        <v>2300</v>
      </c>
    </row>
    <row r="233" spans="1:7" ht="51" x14ac:dyDescent="0.25">
      <c r="A233" s="41">
        <v>4</v>
      </c>
      <c r="B233" s="98" t="s">
        <v>25</v>
      </c>
      <c r="C233" s="56">
        <f>SUM(C234)</f>
        <v>536.12</v>
      </c>
      <c r="D233" s="56">
        <f>SUM(D234)</f>
        <v>6100</v>
      </c>
      <c r="E233" s="56">
        <f>SUM(E234)</f>
        <v>2300</v>
      </c>
      <c r="F233" s="56">
        <f>SUM(F234)</f>
        <v>2300</v>
      </c>
      <c r="G233" s="56">
        <f>SUM(G234)</f>
        <v>2300</v>
      </c>
    </row>
    <row r="234" spans="1:7" ht="63.75" x14ac:dyDescent="0.25">
      <c r="A234" s="41">
        <v>42</v>
      </c>
      <c r="B234" s="98" t="s">
        <v>49</v>
      </c>
      <c r="C234" s="56">
        <f>SUM(C235+C239)</f>
        <v>536.12</v>
      </c>
      <c r="D234" s="56">
        <f>SUM(D235+D239)</f>
        <v>6100</v>
      </c>
      <c r="E234" s="56">
        <f>SUM(E235+E239)</f>
        <v>2300</v>
      </c>
      <c r="F234" s="56">
        <f>SUM(F235+F239)</f>
        <v>2300</v>
      </c>
      <c r="G234" s="56">
        <f>SUM(G235+G239)</f>
        <v>2300</v>
      </c>
    </row>
    <row r="235" spans="1:7" ht="25.5" x14ac:dyDescent="0.25">
      <c r="A235" s="41">
        <v>422</v>
      </c>
      <c r="B235" s="98" t="s">
        <v>134</v>
      </c>
      <c r="C235" s="56">
        <f>SUM(C236:C238)</f>
        <v>536.12</v>
      </c>
      <c r="D235" s="56">
        <f>SUM(D236:D238)</f>
        <v>5600</v>
      </c>
      <c r="E235" s="56">
        <f>SUM(E236:E238)</f>
        <v>1800</v>
      </c>
      <c r="F235" s="56">
        <f>SUM(F236:F238)</f>
        <v>1800</v>
      </c>
      <c r="G235" s="56">
        <f>SUM(G236:G238)</f>
        <v>1800</v>
      </c>
    </row>
    <row r="236" spans="1:7" ht="26.25" x14ac:dyDescent="0.25">
      <c r="A236" s="59">
        <v>4221</v>
      </c>
      <c r="B236" s="42" t="s">
        <v>135</v>
      </c>
      <c r="C236" s="57">
        <v>536.12</v>
      </c>
      <c r="D236" s="58">
        <v>600</v>
      </c>
      <c r="E236" s="57">
        <v>600</v>
      </c>
      <c r="F236" s="57">
        <v>600</v>
      </c>
      <c r="G236" s="57">
        <v>600</v>
      </c>
    </row>
    <row r="237" spans="1:7" ht="26.25" x14ac:dyDescent="0.25">
      <c r="A237" s="59">
        <v>4226</v>
      </c>
      <c r="B237" s="42" t="s">
        <v>137</v>
      </c>
      <c r="C237" s="57">
        <v>0</v>
      </c>
      <c r="D237" s="58">
        <v>2000</v>
      </c>
      <c r="E237" s="57">
        <v>600</v>
      </c>
      <c r="F237" s="57">
        <v>600</v>
      </c>
      <c r="G237" s="57">
        <v>600</v>
      </c>
    </row>
    <row r="238" spans="1:7" ht="39" x14ac:dyDescent="0.25">
      <c r="A238" s="59">
        <v>4227</v>
      </c>
      <c r="B238" s="42" t="s">
        <v>138</v>
      </c>
      <c r="C238" s="57">
        <v>0</v>
      </c>
      <c r="D238" s="58">
        <v>3000</v>
      </c>
      <c r="E238" s="57">
        <v>600</v>
      </c>
      <c r="F238" s="57">
        <v>600</v>
      </c>
      <c r="G238" s="57">
        <v>600</v>
      </c>
    </row>
    <row r="239" spans="1:7" ht="64.5" x14ac:dyDescent="0.25">
      <c r="A239" s="41">
        <v>424</v>
      </c>
      <c r="B239" s="46" t="s">
        <v>124</v>
      </c>
      <c r="C239" s="56">
        <f t="shared" ref="C239" si="94">SUM(C240)</f>
        <v>0</v>
      </c>
      <c r="D239" s="56">
        <f>SUM(D240)</f>
        <v>500</v>
      </c>
      <c r="E239" s="56">
        <f>SUM(E240)</f>
        <v>500</v>
      </c>
      <c r="F239" s="56">
        <f>SUM(F240)</f>
        <v>500</v>
      </c>
      <c r="G239" s="56">
        <f>SUM(G240)</f>
        <v>500</v>
      </c>
    </row>
    <row r="240" spans="1:7" x14ac:dyDescent="0.25">
      <c r="A240" s="59">
        <v>4241</v>
      </c>
      <c r="B240" s="42" t="s">
        <v>125</v>
      </c>
      <c r="C240" s="57">
        <v>0</v>
      </c>
      <c r="D240" s="58">
        <v>500</v>
      </c>
      <c r="E240" s="57">
        <v>500</v>
      </c>
      <c r="F240" s="57">
        <v>500</v>
      </c>
      <c r="G240" s="57">
        <v>500</v>
      </c>
    </row>
    <row r="241" spans="1:7" ht="25.5" x14ac:dyDescent="0.25">
      <c r="A241" s="99" t="s">
        <v>143</v>
      </c>
      <c r="B241" s="100" t="s">
        <v>152</v>
      </c>
      <c r="C241" s="101">
        <f t="shared" ref="C241:D241" si="95">C242</f>
        <v>0</v>
      </c>
      <c r="D241" s="101">
        <f t="shared" si="95"/>
        <v>1500</v>
      </c>
      <c r="E241" s="101">
        <f>E242</f>
        <v>450</v>
      </c>
      <c r="F241" s="101">
        <f>F242</f>
        <v>450</v>
      </c>
      <c r="G241" s="101">
        <f>G242</f>
        <v>450</v>
      </c>
    </row>
    <row r="242" spans="1:7" ht="51" x14ac:dyDescent="0.25">
      <c r="A242" s="41">
        <v>4</v>
      </c>
      <c r="B242" s="98" t="s">
        <v>25</v>
      </c>
      <c r="C242" s="56">
        <f>SUM(C243)</f>
        <v>0</v>
      </c>
      <c r="D242" s="56">
        <f t="shared" ref="D242" si="96">SUM(D243)</f>
        <v>1500</v>
      </c>
      <c r="E242" s="56">
        <f>SUM(E243)</f>
        <v>450</v>
      </c>
      <c r="F242" s="56">
        <f>SUM(F243)</f>
        <v>450</v>
      </c>
      <c r="G242" s="56">
        <f>SUM(G243)</f>
        <v>450</v>
      </c>
    </row>
    <row r="243" spans="1:7" ht="63.75" x14ac:dyDescent="0.25">
      <c r="A243" s="41">
        <v>42</v>
      </c>
      <c r="B243" s="98" t="s">
        <v>49</v>
      </c>
      <c r="C243" s="56">
        <f t="shared" ref="C243:E243" si="97">C244</f>
        <v>0</v>
      </c>
      <c r="D243" s="56">
        <f t="shared" si="97"/>
        <v>1500</v>
      </c>
      <c r="E243" s="56">
        <f t="shared" si="97"/>
        <v>450</v>
      </c>
      <c r="F243" s="56">
        <f>F244</f>
        <v>450</v>
      </c>
      <c r="G243" s="56">
        <f>G244</f>
        <v>450</v>
      </c>
    </row>
    <row r="244" spans="1:7" ht="25.5" x14ac:dyDescent="0.25">
      <c r="A244" s="41">
        <v>422</v>
      </c>
      <c r="B244" s="98" t="s">
        <v>134</v>
      </c>
      <c r="C244" s="56">
        <f>SUM(C245:C247)</f>
        <v>0</v>
      </c>
      <c r="D244" s="56">
        <f t="shared" ref="D244" si="98">SUM(D245:D247)</f>
        <v>1500</v>
      </c>
      <c r="E244" s="56">
        <f>SUM(E245:E247)</f>
        <v>450</v>
      </c>
      <c r="F244" s="56">
        <f>SUM(F245:F247)</f>
        <v>450</v>
      </c>
      <c r="G244" s="56">
        <f>SUM(G245:G247)</f>
        <v>450</v>
      </c>
    </row>
    <row r="245" spans="1:7" ht="26.25" x14ac:dyDescent="0.25">
      <c r="A245" s="59">
        <v>4221</v>
      </c>
      <c r="B245" s="42" t="s">
        <v>135</v>
      </c>
      <c r="C245" s="57">
        <v>0</v>
      </c>
      <c r="D245" s="58">
        <v>500</v>
      </c>
      <c r="E245" s="57">
        <v>150</v>
      </c>
      <c r="F245" s="57">
        <v>150</v>
      </c>
      <c r="G245" s="57">
        <v>150</v>
      </c>
    </row>
    <row r="246" spans="1:7" ht="26.25" x14ac:dyDescent="0.25">
      <c r="A246" s="59">
        <v>4226</v>
      </c>
      <c r="B246" s="42" t="s">
        <v>137</v>
      </c>
      <c r="C246" s="57">
        <v>0</v>
      </c>
      <c r="D246" s="58">
        <v>500</v>
      </c>
      <c r="E246" s="57">
        <v>150</v>
      </c>
      <c r="F246" s="57">
        <v>150</v>
      </c>
      <c r="G246" s="57">
        <v>150</v>
      </c>
    </row>
    <row r="247" spans="1:7" ht="39" x14ac:dyDescent="0.25">
      <c r="A247" s="59">
        <v>4227</v>
      </c>
      <c r="B247" s="42" t="s">
        <v>138</v>
      </c>
      <c r="C247" s="57">
        <v>0</v>
      </c>
      <c r="D247" s="58">
        <v>500</v>
      </c>
      <c r="E247" s="57">
        <v>150</v>
      </c>
      <c r="F247" s="57">
        <v>150</v>
      </c>
      <c r="G247" s="57">
        <v>150</v>
      </c>
    </row>
    <row r="248" spans="1:7" ht="51" x14ac:dyDescent="0.25">
      <c r="A248" s="102" t="s">
        <v>143</v>
      </c>
      <c r="B248" s="103" t="s">
        <v>153</v>
      </c>
      <c r="C248" s="105">
        <f>C249</f>
        <v>0</v>
      </c>
      <c r="D248" s="104">
        <f>D249</f>
        <v>2000</v>
      </c>
      <c r="E248" s="104">
        <f>E249</f>
        <v>2000</v>
      </c>
      <c r="F248" s="104">
        <f>F249</f>
        <v>0</v>
      </c>
      <c r="G248" s="104">
        <f>G249</f>
        <v>0</v>
      </c>
    </row>
    <row r="249" spans="1:7" ht="51" x14ac:dyDescent="0.25">
      <c r="A249" s="41">
        <v>4</v>
      </c>
      <c r="B249" s="98" t="s">
        <v>25</v>
      </c>
      <c r="C249" s="56">
        <f t="shared" ref="C249" si="99">SUM(C250)</f>
        <v>0</v>
      </c>
      <c r="D249" s="56">
        <f>SUM(D250)</f>
        <v>2000</v>
      </c>
      <c r="E249" s="56">
        <f>SUM(E250)</f>
        <v>2000</v>
      </c>
      <c r="F249" s="56">
        <f>SUM(F250)</f>
        <v>0</v>
      </c>
      <c r="G249" s="56">
        <f>SUM(G250)</f>
        <v>0</v>
      </c>
    </row>
    <row r="250" spans="1:7" ht="63.75" x14ac:dyDescent="0.25">
      <c r="A250" s="41">
        <v>42</v>
      </c>
      <c r="B250" s="98" t="s">
        <v>49</v>
      </c>
      <c r="C250" s="56">
        <f>SUM(C251+C264)</f>
        <v>0</v>
      </c>
      <c r="D250" s="56">
        <f>D251</f>
        <v>2000</v>
      </c>
      <c r="E250" s="56">
        <f>E251</f>
        <v>2000</v>
      </c>
      <c r="F250" s="56">
        <f t="shared" ref="F250:G250" si="100">F251</f>
        <v>0</v>
      </c>
      <c r="G250" s="56">
        <f t="shared" si="100"/>
        <v>0</v>
      </c>
    </row>
    <row r="251" spans="1:7" ht="25.5" x14ac:dyDescent="0.25">
      <c r="A251" s="41">
        <v>422</v>
      </c>
      <c r="B251" s="98" t="s">
        <v>134</v>
      </c>
      <c r="C251" s="56">
        <f t="shared" ref="C251:D251" si="101">SUM(C252:C252)</f>
        <v>0</v>
      </c>
      <c r="D251" s="56">
        <f t="shared" si="101"/>
        <v>2000</v>
      </c>
      <c r="E251" s="56">
        <f>SUM(E252:E252)</f>
        <v>2000</v>
      </c>
      <c r="F251" s="56">
        <f t="shared" ref="F251:G251" si="102">SUM(F252:F252)</f>
        <v>0</v>
      </c>
      <c r="G251" s="56">
        <f t="shared" si="102"/>
        <v>0</v>
      </c>
    </row>
    <row r="252" spans="1:7" ht="39" x14ac:dyDescent="0.25">
      <c r="A252" s="59">
        <v>4227</v>
      </c>
      <c r="B252" s="42" t="s">
        <v>138</v>
      </c>
      <c r="C252" s="57">
        <v>0</v>
      </c>
      <c r="D252" s="58">
        <v>2000</v>
      </c>
      <c r="E252" s="57">
        <v>2000</v>
      </c>
      <c r="F252" s="57">
        <v>0</v>
      </c>
      <c r="G252" s="57">
        <v>0</v>
      </c>
    </row>
    <row r="253" spans="1:7" ht="25.5" x14ac:dyDescent="0.25">
      <c r="A253" s="106" t="s">
        <v>143</v>
      </c>
      <c r="B253" s="107" t="s">
        <v>154</v>
      </c>
      <c r="C253" s="72">
        <f t="shared" ref="C253:D255" si="103">C254</f>
        <v>1194.51</v>
      </c>
      <c r="D253" s="108">
        <f t="shared" si="103"/>
        <v>2000</v>
      </c>
      <c r="E253" s="108">
        <f t="shared" ref="E253:G255" si="104">E254</f>
        <v>3000</v>
      </c>
      <c r="F253" s="108">
        <f t="shared" si="104"/>
        <v>3000</v>
      </c>
      <c r="G253" s="108">
        <f t="shared" si="104"/>
        <v>3000</v>
      </c>
    </row>
    <row r="254" spans="1:7" ht="51" x14ac:dyDescent="0.25">
      <c r="A254" s="41">
        <v>4</v>
      </c>
      <c r="B254" s="98" t="s">
        <v>25</v>
      </c>
      <c r="C254" s="56">
        <f t="shared" si="103"/>
        <v>1194.51</v>
      </c>
      <c r="D254" s="56">
        <f t="shared" si="103"/>
        <v>2000</v>
      </c>
      <c r="E254" s="56">
        <f t="shared" si="104"/>
        <v>3000</v>
      </c>
      <c r="F254" s="56">
        <f t="shared" si="104"/>
        <v>3000</v>
      </c>
      <c r="G254" s="56">
        <f t="shared" si="104"/>
        <v>3000</v>
      </c>
    </row>
    <row r="255" spans="1:7" ht="63.75" x14ac:dyDescent="0.25">
      <c r="A255" s="41">
        <v>42</v>
      </c>
      <c r="B255" s="98" t="s">
        <v>49</v>
      </c>
      <c r="C255" s="56">
        <f t="shared" si="103"/>
        <v>1194.51</v>
      </c>
      <c r="D255" s="56">
        <f t="shared" si="103"/>
        <v>2000</v>
      </c>
      <c r="E255" s="56">
        <f t="shared" si="104"/>
        <v>3000</v>
      </c>
      <c r="F255" s="56">
        <f t="shared" si="104"/>
        <v>3000</v>
      </c>
      <c r="G255" s="56">
        <f t="shared" si="104"/>
        <v>3000</v>
      </c>
    </row>
    <row r="256" spans="1:7" ht="64.5" x14ac:dyDescent="0.25">
      <c r="A256" s="41">
        <v>424</v>
      </c>
      <c r="B256" s="46" t="s">
        <v>124</v>
      </c>
      <c r="C256" s="56">
        <f t="shared" ref="C256:D256" si="105">SUM(C257)</f>
        <v>1194.51</v>
      </c>
      <c r="D256" s="56">
        <f t="shared" si="105"/>
        <v>2000</v>
      </c>
      <c r="E256" s="56">
        <f>SUM(E257)</f>
        <v>3000</v>
      </c>
      <c r="F256" s="56">
        <f>SUM(F257)</f>
        <v>3000</v>
      </c>
      <c r="G256" s="56">
        <f>SUM(G257)</f>
        <v>3000</v>
      </c>
    </row>
    <row r="257" spans="1:7" x14ac:dyDescent="0.25">
      <c r="A257" s="59">
        <v>4241</v>
      </c>
      <c r="B257" s="42" t="s">
        <v>125</v>
      </c>
      <c r="C257" s="57">
        <v>1194.51</v>
      </c>
      <c r="D257" s="58">
        <v>2000</v>
      </c>
      <c r="E257" s="57">
        <v>3000</v>
      </c>
      <c r="F257" s="57">
        <v>3000</v>
      </c>
      <c r="G257" s="57">
        <v>3000</v>
      </c>
    </row>
    <row r="258" spans="1:7" ht="38.25" x14ac:dyDescent="0.25">
      <c r="A258" s="53" t="s">
        <v>139</v>
      </c>
      <c r="B258" s="54" t="s">
        <v>140</v>
      </c>
      <c r="C258" s="55">
        <f t="shared" ref="C258:D258" si="106">SUM(C260)</f>
        <v>184.37</v>
      </c>
      <c r="D258" s="55">
        <f t="shared" si="106"/>
        <v>200</v>
      </c>
      <c r="E258" s="55">
        <f>SUM(E260)</f>
        <v>350</v>
      </c>
      <c r="F258" s="55">
        <f>SUM(F260)</f>
        <v>350</v>
      </c>
      <c r="G258" s="55">
        <f>SUM(G260)</f>
        <v>350</v>
      </c>
    </row>
    <row r="259" spans="1:7" ht="25.5" x14ac:dyDescent="0.25">
      <c r="A259" s="106" t="s">
        <v>143</v>
      </c>
      <c r="B259" s="107" t="s">
        <v>154</v>
      </c>
      <c r="C259" s="108">
        <f t="shared" ref="C259:D261" si="107">C260</f>
        <v>184.37</v>
      </c>
      <c r="D259" s="108">
        <f t="shared" si="107"/>
        <v>200</v>
      </c>
      <c r="E259" s="108">
        <f t="shared" ref="E259:G261" si="108">E260</f>
        <v>350</v>
      </c>
      <c r="F259" s="108">
        <f t="shared" si="108"/>
        <v>350</v>
      </c>
      <c r="G259" s="108">
        <f t="shared" si="108"/>
        <v>350</v>
      </c>
    </row>
    <row r="260" spans="1:7" ht="26.25" x14ac:dyDescent="0.25">
      <c r="A260" s="41">
        <v>3</v>
      </c>
      <c r="B260" s="46" t="s">
        <v>23</v>
      </c>
      <c r="C260" s="56">
        <f t="shared" si="107"/>
        <v>184.37</v>
      </c>
      <c r="D260" s="56">
        <f t="shared" si="107"/>
        <v>200</v>
      </c>
      <c r="E260" s="56">
        <f t="shared" si="108"/>
        <v>350</v>
      </c>
      <c r="F260" s="56">
        <f t="shared" si="108"/>
        <v>350</v>
      </c>
      <c r="G260" s="56">
        <f t="shared" si="108"/>
        <v>350</v>
      </c>
    </row>
    <row r="261" spans="1:7" ht="26.25" x14ac:dyDescent="0.25">
      <c r="A261" s="41">
        <v>32</v>
      </c>
      <c r="B261" s="46" t="s">
        <v>35</v>
      </c>
      <c r="C261" s="56">
        <f t="shared" si="107"/>
        <v>184.37</v>
      </c>
      <c r="D261" s="56">
        <f t="shared" si="107"/>
        <v>200</v>
      </c>
      <c r="E261" s="56">
        <f t="shared" si="108"/>
        <v>350</v>
      </c>
      <c r="F261" s="56">
        <f t="shared" si="108"/>
        <v>350</v>
      </c>
      <c r="G261" s="56">
        <f t="shared" si="108"/>
        <v>350</v>
      </c>
    </row>
    <row r="262" spans="1:7" ht="39" x14ac:dyDescent="0.25">
      <c r="A262" s="41">
        <v>324</v>
      </c>
      <c r="B262" s="46" t="s">
        <v>59</v>
      </c>
      <c r="C262" s="56">
        <f t="shared" ref="C262:D262" si="109">SUM(C263)</f>
        <v>184.37</v>
      </c>
      <c r="D262" s="56">
        <f t="shared" si="109"/>
        <v>200</v>
      </c>
      <c r="E262" s="56">
        <f>SUM(E263)</f>
        <v>350</v>
      </c>
      <c r="F262" s="56">
        <f>SUM(F263)</f>
        <v>350</v>
      </c>
      <c r="G262" s="56">
        <f>SUM(G263)</f>
        <v>350</v>
      </c>
    </row>
    <row r="263" spans="1:7" ht="51.75" x14ac:dyDescent="0.25">
      <c r="A263" s="59">
        <v>3241</v>
      </c>
      <c r="B263" s="42" t="s">
        <v>141</v>
      </c>
      <c r="C263" s="57">
        <v>184.37</v>
      </c>
      <c r="D263" s="58">
        <v>200</v>
      </c>
      <c r="E263" s="57">
        <v>350</v>
      </c>
      <c r="F263" s="57">
        <v>350</v>
      </c>
      <c r="G263" s="57">
        <v>350</v>
      </c>
    </row>
    <row r="264" spans="1:7" ht="25.5" x14ac:dyDescent="0.25">
      <c r="A264" s="53" t="s">
        <v>189</v>
      </c>
      <c r="B264" s="54" t="s">
        <v>158</v>
      </c>
      <c r="C264" s="55">
        <f t="shared" ref="C264:D264" si="110">SUM(C266)</f>
        <v>0</v>
      </c>
      <c r="D264" s="55">
        <f t="shared" si="110"/>
        <v>1000</v>
      </c>
      <c r="E264" s="55">
        <f>SUM(E266)</f>
        <v>1850</v>
      </c>
      <c r="F264" s="55">
        <f>SUM(F266)</f>
        <v>1850</v>
      </c>
      <c r="G264" s="55">
        <f>SUM(G266)</f>
        <v>1850</v>
      </c>
    </row>
    <row r="265" spans="1:7" ht="25.5" x14ac:dyDescent="0.25">
      <c r="A265" s="106" t="s">
        <v>143</v>
      </c>
      <c r="B265" s="107" t="s">
        <v>154</v>
      </c>
      <c r="C265" s="108">
        <v>0</v>
      </c>
      <c r="D265" s="108">
        <f>D266</f>
        <v>1000</v>
      </c>
      <c r="E265" s="108">
        <f>E266</f>
        <v>1850</v>
      </c>
      <c r="F265" s="108">
        <f>F266</f>
        <v>1850</v>
      </c>
      <c r="G265" s="108">
        <f>G266</f>
        <v>1850</v>
      </c>
    </row>
    <row r="266" spans="1:7" ht="26.25" x14ac:dyDescent="0.25">
      <c r="A266" s="74">
        <v>3</v>
      </c>
      <c r="B266" s="75" t="s">
        <v>23</v>
      </c>
      <c r="C266" s="60">
        <v>0</v>
      </c>
      <c r="D266" s="60">
        <f t="shared" ref="D266:E268" si="111">SUM(D267)</f>
        <v>1000</v>
      </c>
      <c r="E266" s="60">
        <f t="shared" si="111"/>
        <v>1850</v>
      </c>
      <c r="F266" s="60">
        <f t="shared" ref="F266:F268" si="112">SUM(F267)</f>
        <v>1850</v>
      </c>
      <c r="G266" s="60">
        <f t="shared" ref="G266:G268" si="113">SUM(G267)</f>
        <v>1850</v>
      </c>
    </row>
    <row r="267" spans="1:7" ht="26.25" x14ac:dyDescent="0.25">
      <c r="A267" s="74">
        <v>32</v>
      </c>
      <c r="B267" s="75" t="s">
        <v>35</v>
      </c>
      <c r="C267" s="60">
        <v>0</v>
      </c>
      <c r="D267" s="60">
        <f>D268+D270</f>
        <v>1000</v>
      </c>
      <c r="E267" s="60">
        <f>E268+E270</f>
        <v>1850</v>
      </c>
      <c r="F267" s="60">
        <f t="shared" ref="F267:G267" si="114">F268+F270</f>
        <v>1850</v>
      </c>
      <c r="G267" s="60">
        <f t="shared" si="114"/>
        <v>1850</v>
      </c>
    </row>
    <row r="268" spans="1:7" ht="39" x14ac:dyDescent="0.25">
      <c r="A268" s="74">
        <v>321</v>
      </c>
      <c r="B268" s="75" t="s">
        <v>63</v>
      </c>
      <c r="C268" s="60">
        <v>0</v>
      </c>
      <c r="D268" s="60">
        <f>D269</f>
        <v>500</v>
      </c>
      <c r="E268" s="60">
        <f t="shared" si="111"/>
        <v>350</v>
      </c>
      <c r="F268" s="60">
        <f t="shared" si="112"/>
        <v>350</v>
      </c>
      <c r="G268" s="60">
        <f t="shared" si="113"/>
        <v>350</v>
      </c>
    </row>
    <row r="269" spans="1:7" ht="39" x14ac:dyDescent="0.25">
      <c r="A269" s="59">
        <v>3221</v>
      </c>
      <c r="B269" s="42" t="s">
        <v>160</v>
      </c>
      <c r="C269" s="57">
        <v>0</v>
      </c>
      <c r="D269" s="58">
        <v>500</v>
      </c>
      <c r="E269" s="57">
        <v>350</v>
      </c>
      <c r="F269" s="57">
        <v>350</v>
      </c>
      <c r="G269" s="57">
        <v>350</v>
      </c>
    </row>
    <row r="270" spans="1:7" ht="51.75" x14ac:dyDescent="0.25">
      <c r="A270" s="41">
        <v>329</v>
      </c>
      <c r="B270" s="46" t="s">
        <v>77</v>
      </c>
      <c r="C270" s="56">
        <v>0</v>
      </c>
      <c r="D270" s="56">
        <f>D271</f>
        <v>500</v>
      </c>
      <c r="E270" s="56">
        <f>E271</f>
        <v>1500</v>
      </c>
      <c r="F270" s="56">
        <f>F271</f>
        <v>1500</v>
      </c>
      <c r="G270" s="56">
        <f>G271</f>
        <v>1500</v>
      </c>
    </row>
    <row r="271" spans="1:7" ht="51.75" x14ac:dyDescent="0.25">
      <c r="A271" s="59">
        <v>3299</v>
      </c>
      <c r="B271" s="42" t="s">
        <v>77</v>
      </c>
      <c r="C271" s="57">
        <v>0</v>
      </c>
      <c r="D271" s="58">
        <v>500</v>
      </c>
      <c r="E271" s="57">
        <v>1500</v>
      </c>
      <c r="F271" s="57">
        <v>1500</v>
      </c>
      <c r="G271" s="57">
        <v>1500</v>
      </c>
    </row>
    <row r="272" spans="1:7" ht="25.5" x14ac:dyDescent="0.25">
      <c r="A272" s="53" t="s">
        <v>190</v>
      </c>
      <c r="B272" s="54" t="s">
        <v>93</v>
      </c>
      <c r="C272" s="55">
        <f t="shared" ref="C272:G274" si="115">SUM(C273)</f>
        <v>0</v>
      </c>
      <c r="D272" s="55">
        <f t="shared" si="115"/>
        <v>400</v>
      </c>
      <c r="E272" s="55">
        <f t="shared" si="115"/>
        <v>800</v>
      </c>
      <c r="F272" s="55">
        <f t="shared" si="115"/>
        <v>800</v>
      </c>
      <c r="G272" s="55">
        <f t="shared" si="115"/>
        <v>800</v>
      </c>
    </row>
    <row r="273" spans="1:7" ht="25.5" x14ac:dyDescent="0.25">
      <c r="A273" s="106" t="s">
        <v>143</v>
      </c>
      <c r="B273" s="107" t="s">
        <v>154</v>
      </c>
      <c r="C273" s="108">
        <v>0</v>
      </c>
      <c r="D273" s="108">
        <f t="shared" ref="D273" si="116">D274</f>
        <v>400</v>
      </c>
      <c r="E273" s="108">
        <f>E274</f>
        <v>800</v>
      </c>
      <c r="F273" s="108">
        <f>F274</f>
        <v>800</v>
      </c>
      <c r="G273" s="108">
        <f>G274</f>
        <v>800</v>
      </c>
    </row>
    <row r="274" spans="1:7" ht="26.25" x14ac:dyDescent="0.25">
      <c r="A274" s="41">
        <v>32</v>
      </c>
      <c r="B274" s="46" t="s">
        <v>35</v>
      </c>
      <c r="C274" s="56">
        <f t="shared" si="115"/>
        <v>0</v>
      </c>
      <c r="D274" s="56">
        <f t="shared" si="115"/>
        <v>400</v>
      </c>
      <c r="E274" s="56">
        <f>SUM(E275)</f>
        <v>800</v>
      </c>
      <c r="F274" s="56">
        <f>SUM(F275)</f>
        <v>800</v>
      </c>
      <c r="G274" s="56">
        <f>SUM(G275)</f>
        <v>800</v>
      </c>
    </row>
    <row r="275" spans="1:7" ht="51.75" x14ac:dyDescent="0.25">
      <c r="A275" s="41">
        <v>329</v>
      </c>
      <c r="B275" s="46" t="s">
        <v>77</v>
      </c>
      <c r="C275" s="56">
        <v>0</v>
      </c>
      <c r="D275" s="56">
        <f>D276+D277</f>
        <v>400</v>
      </c>
      <c r="E275" s="56">
        <f>E276+E277</f>
        <v>800</v>
      </c>
      <c r="F275" s="56">
        <f>SUM(F276+F277)</f>
        <v>800</v>
      </c>
      <c r="G275" s="56">
        <f>SUM(G276+G277)</f>
        <v>800</v>
      </c>
    </row>
    <row r="276" spans="1:7" ht="64.5" x14ac:dyDescent="0.25">
      <c r="A276" s="59">
        <v>3291</v>
      </c>
      <c r="B276" s="42" t="s">
        <v>94</v>
      </c>
      <c r="C276" s="57">
        <v>0</v>
      </c>
      <c r="D276" s="57">
        <v>200</v>
      </c>
      <c r="E276" s="57">
        <v>300</v>
      </c>
      <c r="F276" s="57">
        <v>300</v>
      </c>
      <c r="G276" s="57">
        <v>300</v>
      </c>
    </row>
    <row r="277" spans="1:7" ht="51.75" x14ac:dyDescent="0.25">
      <c r="A277" s="59">
        <v>3299</v>
      </c>
      <c r="B277" s="42" t="s">
        <v>77</v>
      </c>
      <c r="C277" s="57">
        <v>0</v>
      </c>
      <c r="D277" s="58">
        <v>200</v>
      </c>
      <c r="E277" s="57">
        <v>500</v>
      </c>
      <c r="F277" s="57">
        <v>500</v>
      </c>
      <c r="G277" s="57">
        <v>500</v>
      </c>
    </row>
    <row r="278" spans="1:7" ht="38.25" x14ac:dyDescent="0.25">
      <c r="A278" s="53" t="s">
        <v>210</v>
      </c>
      <c r="B278" s="54" t="s">
        <v>207</v>
      </c>
      <c r="C278" s="55">
        <f t="shared" ref="C278:G280" si="117">SUM(C279)</f>
        <v>0</v>
      </c>
      <c r="D278" s="55">
        <f t="shared" si="117"/>
        <v>0</v>
      </c>
      <c r="E278" s="55">
        <f t="shared" si="117"/>
        <v>1630.82</v>
      </c>
      <c r="F278" s="55">
        <f t="shared" si="117"/>
        <v>1630.82</v>
      </c>
      <c r="G278" s="55">
        <f t="shared" si="117"/>
        <v>1630.82</v>
      </c>
    </row>
    <row r="279" spans="1:7" ht="25.5" x14ac:dyDescent="0.25">
      <c r="A279" s="106" t="s">
        <v>143</v>
      </c>
      <c r="B279" s="107" t="s">
        <v>154</v>
      </c>
      <c r="C279" s="108">
        <v>0</v>
      </c>
      <c r="D279" s="108">
        <f>D280</f>
        <v>0</v>
      </c>
      <c r="E279" s="108">
        <f>E280</f>
        <v>1630.82</v>
      </c>
      <c r="F279" s="108">
        <f t="shared" ref="F279:G279" si="118">F280</f>
        <v>1630.82</v>
      </c>
      <c r="G279" s="108">
        <f t="shared" si="118"/>
        <v>1630.82</v>
      </c>
    </row>
    <row r="280" spans="1:7" ht="26.25" x14ac:dyDescent="0.25">
      <c r="A280" s="41">
        <v>38</v>
      </c>
      <c r="B280" s="46" t="s">
        <v>208</v>
      </c>
      <c r="C280" s="56">
        <f t="shared" si="117"/>
        <v>0</v>
      </c>
      <c r="D280" s="56">
        <f>SUM(D281)</f>
        <v>0</v>
      </c>
      <c r="E280" s="56">
        <f>SUM(E281)</f>
        <v>1630.82</v>
      </c>
      <c r="F280" s="56">
        <f t="shared" ref="F280:G280" si="119">SUM(F281)</f>
        <v>1630.82</v>
      </c>
      <c r="G280" s="56">
        <f t="shared" si="119"/>
        <v>1630.82</v>
      </c>
    </row>
    <row r="281" spans="1:7" x14ac:dyDescent="0.25">
      <c r="A281" s="41">
        <v>381</v>
      </c>
      <c r="B281" s="46" t="s">
        <v>209</v>
      </c>
      <c r="C281" s="56">
        <v>0</v>
      </c>
      <c r="D281" s="56">
        <v>0</v>
      </c>
      <c r="E281" s="56">
        <f>E282</f>
        <v>1630.82</v>
      </c>
      <c r="F281" s="56">
        <f t="shared" ref="F281:G281" si="120">F282</f>
        <v>1630.82</v>
      </c>
      <c r="G281" s="56">
        <f t="shared" si="120"/>
        <v>1630.82</v>
      </c>
    </row>
    <row r="282" spans="1:7" x14ac:dyDescent="0.25">
      <c r="A282" s="59">
        <v>3812</v>
      </c>
      <c r="B282" s="42" t="s">
        <v>208</v>
      </c>
      <c r="C282" s="57">
        <v>0</v>
      </c>
      <c r="D282" s="57">
        <v>0</v>
      </c>
      <c r="E282" s="138">
        <v>1630.82</v>
      </c>
      <c r="F282" s="138">
        <v>1630.82</v>
      </c>
      <c r="G282" s="138">
        <v>1630.82</v>
      </c>
    </row>
  </sheetData>
  <mergeCells count="2">
    <mergeCell ref="A1:G1"/>
    <mergeCell ref="A3:G3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2"/>
  <sheetViews>
    <sheetView workbookViewId="0">
      <selection activeCell="I22" sqref="I22"/>
    </sheetView>
  </sheetViews>
  <sheetFormatPr defaultRowHeight="15" x14ac:dyDescent="0.25"/>
  <cols>
    <col min="1" max="1" width="11" customWidth="1"/>
    <col min="2" max="2" width="13.140625" customWidth="1"/>
    <col min="3" max="3" width="17.42578125" customWidth="1"/>
    <col min="4" max="4" width="16.28515625" customWidth="1"/>
    <col min="5" max="5" width="19.85546875" customWidth="1"/>
    <col min="6" max="6" width="20.42578125" customWidth="1"/>
    <col min="7" max="7" width="18.5703125" customWidth="1"/>
  </cols>
  <sheetData>
    <row r="1" spans="1:7" ht="32.25" customHeight="1" x14ac:dyDescent="0.25">
      <c r="A1" s="149" t="s">
        <v>213</v>
      </c>
      <c r="B1" s="179"/>
      <c r="C1" s="179"/>
      <c r="D1" s="179"/>
      <c r="E1" s="179"/>
      <c r="F1" s="179"/>
      <c r="G1" s="179"/>
    </row>
    <row r="2" spans="1:7" ht="18" x14ac:dyDescent="0.25">
      <c r="A2" s="27"/>
      <c r="B2" s="27"/>
      <c r="C2" s="27"/>
      <c r="D2" s="27"/>
      <c r="E2" s="27"/>
      <c r="F2" s="5"/>
      <c r="G2" s="5"/>
    </row>
    <row r="3" spans="1:7" ht="15.75" x14ac:dyDescent="0.25">
      <c r="A3" s="149" t="s">
        <v>33</v>
      </c>
      <c r="B3" s="150"/>
      <c r="C3" s="150"/>
      <c r="D3" s="150"/>
      <c r="E3" s="150"/>
      <c r="F3" s="150"/>
      <c r="G3" s="150"/>
    </row>
    <row r="4" spans="1:7" ht="18" x14ac:dyDescent="0.25">
      <c r="A4" s="27"/>
      <c r="B4" s="27"/>
      <c r="C4" s="27"/>
      <c r="D4" s="27"/>
      <c r="E4" s="27"/>
      <c r="F4" s="5"/>
      <c r="G4" s="5"/>
    </row>
    <row r="5" spans="1:7" x14ac:dyDescent="0.25">
      <c r="A5" s="41"/>
      <c r="B5" s="42"/>
      <c r="C5" s="43"/>
      <c r="D5" s="43"/>
      <c r="E5" s="43"/>
      <c r="F5" s="43"/>
      <c r="G5" s="43"/>
    </row>
    <row r="6" spans="1:7" ht="39" x14ac:dyDescent="0.25">
      <c r="A6" s="110" t="s">
        <v>157</v>
      </c>
      <c r="B6" s="44" t="s">
        <v>52</v>
      </c>
      <c r="C6" s="45"/>
      <c r="D6" s="45"/>
      <c r="E6" s="45"/>
      <c r="F6" s="45"/>
      <c r="G6" s="45"/>
    </row>
    <row r="7" spans="1:7" ht="39" x14ac:dyDescent="0.25">
      <c r="A7" s="41" t="s">
        <v>156</v>
      </c>
      <c r="B7" s="42" t="s">
        <v>53</v>
      </c>
      <c r="C7" s="43"/>
      <c r="D7" s="43"/>
      <c r="E7" s="43"/>
      <c r="F7" s="43"/>
      <c r="G7" s="43"/>
    </row>
    <row r="8" spans="1:7" x14ac:dyDescent="0.25">
      <c r="A8" s="47"/>
      <c r="B8" s="48" t="s">
        <v>54</v>
      </c>
      <c r="C8" s="49" t="s">
        <v>203</v>
      </c>
      <c r="D8" s="49" t="s">
        <v>200</v>
      </c>
      <c r="E8" s="49" t="s">
        <v>201</v>
      </c>
      <c r="F8" s="49" t="s">
        <v>155</v>
      </c>
      <c r="G8" s="49" t="s">
        <v>202</v>
      </c>
    </row>
    <row r="9" spans="1:7" ht="26.25" x14ac:dyDescent="0.25">
      <c r="A9" s="47"/>
      <c r="B9" s="48" t="s">
        <v>54</v>
      </c>
      <c r="C9" s="49">
        <f>C10+C58+C63+C89+C96+C139+C161+C171+C177+C209+C221+C258+C264+C272+C52+C76</f>
        <v>1733105.9400000004</v>
      </c>
      <c r="D9" s="49">
        <f t="shared" ref="D9" si="0">D10+D58+D63+D89+D96+D139+D161+D171+D177+D209+D221+D258+D264+D272+D52+D76</f>
        <v>1783311.3099999998</v>
      </c>
      <c r="E9" s="49">
        <f t="shared" ref="E9:F9" si="1">E10+E58+E63+E89+E96+E139+E161+E171+E177+E209+E221+E258+E264+E272+E52+E76+E278</f>
        <v>2467430.8199999998</v>
      </c>
      <c r="F9" s="49">
        <f t="shared" si="1"/>
        <v>2465430.8199999998</v>
      </c>
      <c r="G9" s="49">
        <f>G10+G58+G63+G89+G96+G139+G161+G171+G177+G209+G221+G258+G264+G272+G52+G76+G278</f>
        <v>2465430.8199999998</v>
      </c>
    </row>
    <row r="10" spans="1:7" ht="102" x14ac:dyDescent="0.25">
      <c r="A10" s="50" t="s">
        <v>55</v>
      </c>
      <c r="B10" s="51" t="s">
        <v>56</v>
      </c>
      <c r="C10" s="52">
        <f t="shared" ref="C10:G11" si="2">SUM(C12+C43)</f>
        <v>110321.15000000001</v>
      </c>
      <c r="D10" s="52">
        <f t="shared" si="2"/>
        <v>84339.31</v>
      </c>
      <c r="E10" s="52">
        <f t="shared" si="2"/>
        <v>106797</v>
      </c>
      <c r="F10" s="52">
        <f t="shared" si="2"/>
        <v>106797</v>
      </c>
      <c r="G10" s="52">
        <f t="shared" si="2"/>
        <v>106797</v>
      </c>
    </row>
    <row r="11" spans="1:7" ht="39" x14ac:dyDescent="0.25">
      <c r="A11" s="47" t="s">
        <v>143</v>
      </c>
      <c r="B11" s="48" t="s">
        <v>144</v>
      </c>
      <c r="C11" s="52">
        <f t="shared" si="2"/>
        <v>110321.15000000001</v>
      </c>
      <c r="D11" s="52">
        <f t="shared" si="2"/>
        <v>84339.31</v>
      </c>
      <c r="E11" s="52">
        <f t="shared" si="2"/>
        <v>106797</v>
      </c>
      <c r="F11" s="52">
        <f t="shared" si="2"/>
        <v>106797</v>
      </c>
      <c r="G11" s="52">
        <f t="shared" si="2"/>
        <v>106797</v>
      </c>
    </row>
    <row r="12" spans="1:7" ht="38.25" x14ac:dyDescent="0.25">
      <c r="A12" s="53" t="s">
        <v>57</v>
      </c>
      <c r="B12" s="54" t="s">
        <v>58</v>
      </c>
      <c r="C12" s="55">
        <f t="shared" ref="C12:D12" si="3">SUM(C13)</f>
        <v>97559.760000000009</v>
      </c>
      <c r="D12" s="55">
        <f t="shared" si="3"/>
        <v>71577.91</v>
      </c>
      <c r="E12" s="55">
        <f>SUM(E13)</f>
        <v>93640</v>
      </c>
      <c r="F12" s="55">
        <f>SUM(F13)</f>
        <v>93640</v>
      </c>
      <c r="G12" s="55">
        <f>SUM(G13)</f>
        <v>93640</v>
      </c>
    </row>
    <row r="13" spans="1:7" ht="39" x14ac:dyDescent="0.25">
      <c r="A13" s="41">
        <v>3</v>
      </c>
      <c r="B13" s="46" t="s">
        <v>23</v>
      </c>
      <c r="C13" s="56">
        <f>SUM(C14+C40)</f>
        <v>97559.760000000009</v>
      </c>
      <c r="D13" s="56">
        <f t="shared" ref="D13:G13" si="4">SUM(D14+D40)</f>
        <v>71577.91</v>
      </c>
      <c r="E13" s="56">
        <f t="shared" si="4"/>
        <v>93640</v>
      </c>
      <c r="F13" s="56">
        <f t="shared" si="4"/>
        <v>93640</v>
      </c>
      <c r="G13" s="56">
        <f t="shared" si="4"/>
        <v>93640</v>
      </c>
    </row>
    <row r="14" spans="1:7" ht="26.25" x14ac:dyDescent="0.25">
      <c r="A14" s="139">
        <v>32</v>
      </c>
      <c r="B14" s="140" t="s">
        <v>35</v>
      </c>
      <c r="C14" s="141">
        <f>SUM(C15+C19+C25+C34)</f>
        <v>96683.790000000008</v>
      </c>
      <c r="D14" s="141">
        <f>SUM(D15+D19+D25+D34)</f>
        <v>70212</v>
      </c>
      <c r="E14" s="141">
        <f>SUM(E15+E19+E25+E34)</f>
        <v>92274.09</v>
      </c>
      <c r="F14" s="141">
        <f t="shared" ref="F14:G14" si="5">SUM(F15+F19+F25+F34)</f>
        <v>92274.09</v>
      </c>
      <c r="G14" s="141">
        <f t="shared" si="5"/>
        <v>92274.09</v>
      </c>
    </row>
    <row r="15" spans="1:7" ht="39" x14ac:dyDescent="0.25">
      <c r="A15" s="41">
        <v>321</v>
      </c>
      <c r="B15" s="46" t="s">
        <v>59</v>
      </c>
      <c r="C15" s="56">
        <f t="shared" ref="C15" si="6">SUM(C16:C18)</f>
        <v>2654.46</v>
      </c>
      <c r="D15" s="56">
        <f>SUM(D16:D18)</f>
        <v>2000</v>
      </c>
      <c r="E15" s="56">
        <f>SUM(E16:E18)</f>
        <v>2000</v>
      </c>
      <c r="F15" s="56">
        <f>SUM(F16:F18)</f>
        <v>2000</v>
      </c>
      <c r="G15" s="56">
        <f>SUM(G16:G18)</f>
        <v>2000</v>
      </c>
    </row>
    <row r="16" spans="1:7" ht="26.25" x14ac:dyDescent="0.25">
      <c r="A16" s="59">
        <v>3211</v>
      </c>
      <c r="B16" s="42" t="s">
        <v>60</v>
      </c>
      <c r="C16" s="57">
        <v>1327.23</v>
      </c>
      <c r="D16" s="85">
        <v>1000</v>
      </c>
      <c r="E16" s="57">
        <v>1000</v>
      </c>
      <c r="F16" s="57">
        <v>1000</v>
      </c>
      <c r="G16" s="57">
        <v>1000</v>
      </c>
    </row>
    <row r="17" spans="1:7" ht="39" x14ac:dyDescent="0.25">
      <c r="A17" s="59">
        <v>3213</v>
      </c>
      <c r="B17" s="42" t="s">
        <v>61</v>
      </c>
      <c r="C17" s="57">
        <v>1327.23</v>
      </c>
      <c r="D17" s="85">
        <v>1000</v>
      </c>
      <c r="E17" s="57">
        <v>1000</v>
      </c>
      <c r="F17" s="57">
        <v>1000</v>
      </c>
      <c r="G17" s="57">
        <v>1000</v>
      </c>
    </row>
    <row r="18" spans="1:7" ht="51.75" x14ac:dyDescent="0.25">
      <c r="A18" s="59">
        <v>3214</v>
      </c>
      <c r="B18" s="42" t="s">
        <v>62</v>
      </c>
      <c r="C18" s="57">
        <v>0</v>
      </c>
      <c r="D18" s="85">
        <v>0</v>
      </c>
      <c r="E18" s="57">
        <v>0</v>
      </c>
      <c r="F18" s="57">
        <v>0</v>
      </c>
      <c r="G18" s="57">
        <v>0</v>
      </c>
    </row>
    <row r="19" spans="1:7" ht="39" x14ac:dyDescent="0.25">
      <c r="A19" s="41">
        <v>322</v>
      </c>
      <c r="B19" s="46" t="s">
        <v>63</v>
      </c>
      <c r="C19" s="56">
        <f>SUM(C20:C24)</f>
        <v>68737.600000000006</v>
      </c>
      <c r="D19" s="56">
        <f>SUM(D20:D24)</f>
        <v>46100</v>
      </c>
      <c r="E19" s="56">
        <f>SUM(E20:E24)</f>
        <v>64050</v>
      </c>
      <c r="F19" s="56">
        <f t="shared" ref="F19:G19" si="7">SUM(F20:F24)</f>
        <v>64050</v>
      </c>
      <c r="G19" s="56">
        <f t="shared" si="7"/>
        <v>64050</v>
      </c>
    </row>
    <row r="20" spans="1:7" ht="64.5" x14ac:dyDescent="0.25">
      <c r="A20" s="59">
        <v>3221</v>
      </c>
      <c r="B20" s="42" t="s">
        <v>64</v>
      </c>
      <c r="C20" s="57">
        <v>14608.15</v>
      </c>
      <c r="D20" s="85">
        <v>10000</v>
      </c>
      <c r="E20" s="57">
        <v>13000</v>
      </c>
      <c r="F20" s="57">
        <v>13000</v>
      </c>
      <c r="G20" s="57">
        <v>13000</v>
      </c>
    </row>
    <row r="21" spans="1:7" x14ac:dyDescent="0.25">
      <c r="A21" s="59">
        <v>3223</v>
      </c>
      <c r="B21" s="42" t="s">
        <v>65</v>
      </c>
      <c r="C21" s="57">
        <v>51187.98</v>
      </c>
      <c r="D21" s="85">
        <v>35000</v>
      </c>
      <c r="E21" s="57">
        <v>49000</v>
      </c>
      <c r="F21" s="57">
        <v>49000</v>
      </c>
      <c r="G21" s="57">
        <v>49000</v>
      </c>
    </row>
    <row r="22" spans="1:7" ht="64.5" x14ac:dyDescent="0.25">
      <c r="A22" s="59">
        <v>3224</v>
      </c>
      <c r="B22" s="42" t="s">
        <v>89</v>
      </c>
      <c r="C22" s="57">
        <v>0</v>
      </c>
      <c r="D22" s="85">
        <v>0</v>
      </c>
      <c r="E22" s="57">
        <v>1000</v>
      </c>
      <c r="F22" s="57">
        <v>1000</v>
      </c>
      <c r="G22" s="57">
        <v>1000</v>
      </c>
    </row>
    <row r="23" spans="1:7" ht="26.25" x14ac:dyDescent="0.25">
      <c r="A23" s="59">
        <v>3225</v>
      </c>
      <c r="B23" s="42" t="s">
        <v>66</v>
      </c>
      <c r="C23" s="57">
        <v>1878.26</v>
      </c>
      <c r="D23" s="85">
        <v>600</v>
      </c>
      <c r="E23" s="57">
        <v>550</v>
      </c>
      <c r="F23" s="57">
        <v>550</v>
      </c>
      <c r="G23" s="57">
        <v>550</v>
      </c>
    </row>
    <row r="24" spans="1:7" ht="51.75" x14ac:dyDescent="0.25">
      <c r="A24" s="59">
        <v>3227</v>
      </c>
      <c r="B24" s="42" t="s">
        <v>67</v>
      </c>
      <c r="C24" s="57">
        <v>1063.21</v>
      </c>
      <c r="D24" s="85">
        <v>500</v>
      </c>
      <c r="E24" s="57">
        <v>500</v>
      </c>
      <c r="F24" s="57">
        <v>500</v>
      </c>
      <c r="G24" s="57">
        <v>500</v>
      </c>
    </row>
    <row r="25" spans="1:7" ht="26.25" x14ac:dyDescent="0.25">
      <c r="A25" s="41">
        <v>323</v>
      </c>
      <c r="B25" s="46" t="s">
        <v>68</v>
      </c>
      <c r="C25" s="56">
        <f>SUM(C26:C33)</f>
        <v>23009.53</v>
      </c>
      <c r="D25" s="56">
        <f t="shared" ref="D25" si="8">SUM(D26:D33)</f>
        <v>20300</v>
      </c>
      <c r="E25" s="56">
        <f>SUM(E26:E33)</f>
        <v>24562.09</v>
      </c>
      <c r="F25" s="56">
        <f>SUM(F26:F33)</f>
        <v>24562.09</v>
      </c>
      <c r="G25" s="56">
        <f>SUM(G26:G33)</f>
        <v>24562.09</v>
      </c>
    </row>
    <row r="26" spans="1:7" ht="51.75" x14ac:dyDescent="0.25">
      <c r="A26" s="59">
        <v>3231</v>
      </c>
      <c r="B26" s="42" t="s">
        <v>69</v>
      </c>
      <c r="C26" s="57">
        <v>1938.13</v>
      </c>
      <c r="D26" s="85">
        <v>1500</v>
      </c>
      <c r="E26" s="57">
        <v>1500</v>
      </c>
      <c r="F26" s="57">
        <v>1500</v>
      </c>
      <c r="G26" s="57">
        <v>1500</v>
      </c>
    </row>
    <row r="27" spans="1:7" ht="39" x14ac:dyDescent="0.25">
      <c r="A27" s="59">
        <v>3233</v>
      </c>
      <c r="B27" s="42" t="s">
        <v>70</v>
      </c>
      <c r="C27" s="57">
        <v>116.8</v>
      </c>
      <c r="D27" s="85">
        <v>300</v>
      </c>
      <c r="E27" s="57">
        <v>300</v>
      </c>
      <c r="F27" s="57">
        <v>300</v>
      </c>
      <c r="G27" s="57">
        <v>300</v>
      </c>
    </row>
    <row r="28" spans="1:7" ht="26.25" x14ac:dyDescent="0.25">
      <c r="A28" s="59">
        <v>3234</v>
      </c>
      <c r="B28" s="42" t="s">
        <v>71</v>
      </c>
      <c r="C28" s="57">
        <v>7299.75</v>
      </c>
      <c r="D28" s="85">
        <v>7000</v>
      </c>
      <c r="E28" s="57">
        <v>8500</v>
      </c>
      <c r="F28" s="57">
        <v>8500</v>
      </c>
      <c r="G28" s="57">
        <v>8500</v>
      </c>
    </row>
    <row r="29" spans="1:7" ht="26.25" x14ac:dyDescent="0.25">
      <c r="A29" s="59">
        <v>3235</v>
      </c>
      <c r="B29" s="42" t="s">
        <v>72</v>
      </c>
      <c r="C29" s="57">
        <v>2787.14</v>
      </c>
      <c r="D29" s="85">
        <v>2000</v>
      </c>
      <c r="E29" s="57">
        <v>2000</v>
      </c>
      <c r="F29" s="57">
        <v>2000</v>
      </c>
      <c r="G29" s="57">
        <v>2000</v>
      </c>
    </row>
    <row r="30" spans="1:7" ht="39" x14ac:dyDescent="0.25">
      <c r="A30" s="59">
        <v>3236</v>
      </c>
      <c r="B30" s="42" t="s">
        <v>73</v>
      </c>
      <c r="C30" s="57">
        <v>3012.81</v>
      </c>
      <c r="D30" s="85">
        <v>2500</v>
      </c>
      <c r="E30" s="57">
        <v>5562.09</v>
      </c>
      <c r="F30" s="57">
        <v>5562.09</v>
      </c>
      <c r="G30" s="57">
        <v>5562.09</v>
      </c>
    </row>
    <row r="31" spans="1:7" ht="26.25" x14ac:dyDescent="0.25">
      <c r="A31" s="59">
        <v>3237</v>
      </c>
      <c r="B31" s="42" t="s">
        <v>74</v>
      </c>
      <c r="C31" s="57">
        <v>724.67</v>
      </c>
      <c r="D31" s="85">
        <v>100</v>
      </c>
      <c r="E31" s="57">
        <v>100</v>
      </c>
      <c r="F31" s="57">
        <v>100</v>
      </c>
      <c r="G31" s="57">
        <v>100</v>
      </c>
    </row>
    <row r="32" spans="1:7" ht="26.25" x14ac:dyDescent="0.25">
      <c r="A32" s="59">
        <v>3238</v>
      </c>
      <c r="B32" s="42" t="s">
        <v>75</v>
      </c>
      <c r="C32" s="57">
        <v>7097.05</v>
      </c>
      <c r="D32" s="85">
        <v>6400</v>
      </c>
      <c r="E32" s="57">
        <v>6400</v>
      </c>
      <c r="F32" s="57">
        <v>6400</v>
      </c>
      <c r="G32" s="57">
        <v>6400</v>
      </c>
    </row>
    <row r="33" spans="1:7" x14ac:dyDescent="0.25">
      <c r="A33" s="59">
        <v>3239</v>
      </c>
      <c r="B33" s="42" t="s">
        <v>76</v>
      </c>
      <c r="C33" s="57">
        <v>33.18</v>
      </c>
      <c r="D33" s="85">
        <v>500</v>
      </c>
      <c r="E33" s="57">
        <v>200</v>
      </c>
      <c r="F33" s="57">
        <v>200</v>
      </c>
      <c r="G33" s="57">
        <v>200</v>
      </c>
    </row>
    <row r="34" spans="1:7" ht="51.75" x14ac:dyDescent="0.25">
      <c r="A34" s="41">
        <v>329</v>
      </c>
      <c r="B34" s="46" t="s">
        <v>77</v>
      </c>
      <c r="C34" s="56">
        <f>SUM(C35:C39)</f>
        <v>2282.1999999999998</v>
      </c>
      <c r="D34" s="56">
        <f t="shared" ref="D34" si="9">SUM(D35:D39)</f>
        <v>1812</v>
      </c>
      <c r="E34" s="56">
        <f>SUM(E35:E39)</f>
        <v>1662</v>
      </c>
      <c r="F34" s="56">
        <f>SUM(F35:F39)</f>
        <v>1662</v>
      </c>
      <c r="G34" s="56">
        <f>SUM(G35:G39)</f>
        <v>1662</v>
      </c>
    </row>
    <row r="35" spans="1:7" ht="26.25" x14ac:dyDescent="0.25">
      <c r="A35" s="59">
        <v>3292</v>
      </c>
      <c r="B35" s="42" t="s">
        <v>78</v>
      </c>
      <c r="C35" s="57">
        <v>1161.1099999999999</v>
      </c>
      <c r="D35" s="85">
        <v>1162</v>
      </c>
      <c r="E35" s="57">
        <v>1162</v>
      </c>
      <c r="F35" s="57">
        <v>1162</v>
      </c>
      <c r="G35" s="57">
        <v>1162</v>
      </c>
    </row>
    <row r="36" spans="1:7" ht="26.25" x14ac:dyDescent="0.25">
      <c r="A36" s="59">
        <v>3293</v>
      </c>
      <c r="B36" s="42" t="s">
        <v>79</v>
      </c>
      <c r="C36" s="57">
        <v>988.37</v>
      </c>
      <c r="D36" s="85">
        <v>500</v>
      </c>
      <c r="E36" s="57">
        <v>200</v>
      </c>
      <c r="F36" s="57">
        <v>200</v>
      </c>
      <c r="G36" s="57">
        <v>200</v>
      </c>
    </row>
    <row r="37" spans="1:7" ht="26.25" x14ac:dyDescent="0.25">
      <c r="A37" s="59">
        <v>3294</v>
      </c>
      <c r="B37" s="42" t="s">
        <v>80</v>
      </c>
      <c r="C37" s="57">
        <v>132.72</v>
      </c>
      <c r="D37" s="85">
        <v>100</v>
      </c>
      <c r="E37" s="57">
        <v>200</v>
      </c>
      <c r="F37" s="57">
        <v>200</v>
      </c>
      <c r="G37" s="57">
        <v>200</v>
      </c>
    </row>
    <row r="38" spans="1:7" ht="51.75" x14ac:dyDescent="0.25">
      <c r="A38" s="59">
        <v>3295</v>
      </c>
      <c r="B38" s="42" t="s">
        <v>81</v>
      </c>
      <c r="C38" s="57">
        <v>0</v>
      </c>
      <c r="D38" s="85">
        <v>50</v>
      </c>
      <c r="E38" s="57">
        <v>50</v>
      </c>
      <c r="F38" s="57">
        <v>50</v>
      </c>
      <c r="G38" s="57">
        <v>50</v>
      </c>
    </row>
    <row r="39" spans="1:7" ht="51.75" x14ac:dyDescent="0.25">
      <c r="A39" s="59">
        <v>3299</v>
      </c>
      <c r="B39" s="42" t="s">
        <v>77</v>
      </c>
      <c r="C39" s="57">
        <v>0</v>
      </c>
      <c r="D39" s="85">
        <v>0</v>
      </c>
      <c r="E39" s="57">
        <v>50</v>
      </c>
      <c r="F39" s="57">
        <v>50</v>
      </c>
      <c r="G39" s="57">
        <v>50</v>
      </c>
    </row>
    <row r="40" spans="1:7" ht="26.25" x14ac:dyDescent="0.25">
      <c r="A40" s="41">
        <v>34</v>
      </c>
      <c r="B40" s="46" t="s">
        <v>82</v>
      </c>
      <c r="C40" s="56">
        <f t="shared" ref="C40:G41" si="10">SUM(C41)</f>
        <v>875.97</v>
      </c>
      <c r="D40" s="56">
        <f t="shared" si="10"/>
        <v>1365.91</v>
      </c>
      <c r="E40" s="56">
        <f t="shared" si="10"/>
        <v>1365.91</v>
      </c>
      <c r="F40" s="56">
        <f t="shared" si="10"/>
        <v>1365.91</v>
      </c>
      <c r="G40" s="56">
        <f t="shared" si="10"/>
        <v>1365.91</v>
      </c>
    </row>
    <row r="41" spans="1:7" ht="39" x14ac:dyDescent="0.25">
      <c r="A41" s="41">
        <v>343</v>
      </c>
      <c r="B41" s="46" t="s">
        <v>83</v>
      </c>
      <c r="C41" s="56">
        <f t="shared" si="10"/>
        <v>875.97</v>
      </c>
      <c r="D41" s="56">
        <f t="shared" si="10"/>
        <v>1365.91</v>
      </c>
      <c r="E41" s="56">
        <f t="shared" si="10"/>
        <v>1365.91</v>
      </c>
      <c r="F41" s="56">
        <f t="shared" si="10"/>
        <v>1365.91</v>
      </c>
      <c r="G41" s="56">
        <f t="shared" si="10"/>
        <v>1365.91</v>
      </c>
    </row>
    <row r="42" spans="1:7" ht="51.75" x14ac:dyDescent="0.25">
      <c r="A42" s="59">
        <v>3431</v>
      </c>
      <c r="B42" s="42" t="s">
        <v>84</v>
      </c>
      <c r="C42" s="57">
        <v>875.97</v>
      </c>
      <c r="D42" s="85">
        <v>1365.91</v>
      </c>
      <c r="E42" s="57">
        <v>1365.91</v>
      </c>
      <c r="F42" s="57">
        <v>1365.91</v>
      </c>
      <c r="G42" s="57">
        <v>1365.91</v>
      </c>
    </row>
    <row r="43" spans="1:7" ht="76.5" x14ac:dyDescent="0.25">
      <c r="A43" s="53" t="s">
        <v>87</v>
      </c>
      <c r="B43" s="54" t="s">
        <v>88</v>
      </c>
      <c r="C43" s="55">
        <f t="shared" ref="C43" si="11">SUM(C44)</f>
        <v>12761.39</v>
      </c>
      <c r="D43" s="55">
        <f>SUM(D44)</f>
        <v>12761.4</v>
      </c>
      <c r="E43" s="55">
        <f>SUM(E44)</f>
        <v>13157</v>
      </c>
      <c r="F43" s="55">
        <f>SUM(F44)</f>
        <v>13157</v>
      </c>
      <c r="G43" s="55">
        <f>SUM(G44)</f>
        <v>13157</v>
      </c>
    </row>
    <row r="44" spans="1:7" ht="26.25" x14ac:dyDescent="0.25">
      <c r="A44" s="41">
        <v>3</v>
      </c>
      <c r="B44" s="46" t="s">
        <v>23</v>
      </c>
      <c r="C44" s="56">
        <f>C45</f>
        <v>12761.39</v>
      </c>
      <c r="D44" s="56">
        <f>D45</f>
        <v>12761.4</v>
      </c>
      <c r="E44" s="56">
        <f>E45</f>
        <v>13157</v>
      </c>
      <c r="F44" s="56">
        <f t="shared" ref="F44:G44" si="12">F45</f>
        <v>13157</v>
      </c>
      <c r="G44" s="56">
        <f t="shared" si="12"/>
        <v>13157</v>
      </c>
    </row>
    <row r="45" spans="1:7" ht="26.25" x14ac:dyDescent="0.25">
      <c r="A45" s="139">
        <v>32</v>
      </c>
      <c r="B45" s="140" t="s">
        <v>35</v>
      </c>
      <c r="C45" s="141">
        <f t="shared" ref="C45" si="13">C46+C48</f>
        <v>12761.39</v>
      </c>
      <c r="D45" s="141">
        <f>D46+D48</f>
        <v>12761.4</v>
      </c>
      <c r="E45" s="141">
        <f>E46+E48</f>
        <v>13157</v>
      </c>
      <c r="F45" s="141">
        <f>F46+F48</f>
        <v>13157</v>
      </c>
      <c r="G45" s="141">
        <f>G46+G48</f>
        <v>13157</v>
      </c>
    </row>
    <row r="46" spans="1:7" ht="39" x14ac:dyDescent="0.25">
      <c r="A46" s="41">
        <v>322</v>
      </c>
      <c r="B46" s="46" t="s">
        <v>63</v>
      </c>
      <c r="C46" s="56">
        <f t="shared" ref="C46:G46" si="14">SUM(C47)</f>
        <v>6125.25</v>
      </c>
      <c r="D46" s="56">
        <f t="shared" si="14"/>
        <v>4126.2700000000004</v>
      </c>
      <c r="E46" s="56">
        <f t="shared" si="14"/>
        <v>4521.87</v>
      </c>
      <c r="F46" s="56">
        <f t="shared" si="14"/>
        <v>4521.87</v>
      </c>
      <c r="G46" s="56">
        <f t="shared" si="14"/>
        <v>4521.87</v>
      </c>
    </row>
    <row r="47" spans="1:7" ht="64.5" x14ac:dyDescent="0.25">
      <c r="A47" s="59">
        <v>3224</v>
      </c>
      <c r="B47" s="42" t="s">
        <v>89</v>
      </c>
      <c r="C47" s="57">
        <v>6125.25</v>
      </c>
      <c r="D47" s="58">
        <v>4126.2700000000004</v>
      </c>
      <c r="E47" s="57">
        <v>4521.87</v>
      </c>
      <c r="F47" s="57">
        <v>4521.87</v>
      </c>
      <c r="G47" s="57">
        <v>4521.87</v>
      </c>
    </row>
    <row r="48" spans="1:7" ht="26.25" x14ac:dyDescent="0.25">
      <c r="A48" s="41">
        <v>323</v>
      </c>
      <c r="B48" s="46" t="s">
        <v>68</v>
      </c>
      <c r="C48" s="56">
        <f t="shared" ref="C48:D48" si="15">SUM(C49:C50)</f>
        <v>6636.14</v>
      </c>
      <c r="D48" s="56">
        <f t="shared" si="15"/>
        <v>8635.1299999999992</v>
      </c>
      <c r="E48" s="56">
        <f>SUM(E49:E50)</f>
        <v>8635.1299999999992</v>
      </c>
      <c r="F48" s="56">
        <f>SUM(F49:F50)</f>
        <v>8635.1299999999992</v>
      </c>
      <c r="G48" s="56">
        <f>SUM(G49:G50)</f>
        <v>8635.1299999999992</v>
      </c>
    </row>
    <row r="49" spans="1:7" ht="51.75" x14ac:dyDescent="0.25">
      <c r="A49" s="59">
        <v>3232</v>
      </c>
      <c r="B49" s="42" t="s">
        <v>90</v>
      </c>
      <c r="C49" s="57">
        <v>6636.14</v>
      </c>
      <c r="D49" s="58">
        <v>8635.1299999999992</v>
      </c>
      <c r="E49" s="57">
        <v>8635.1299999999992</v>
      </c>
      <c r="F49" s="57">
        <v>8635.1299999999992</v>
      </c>
      <c r="G49" s="57">
        <v>8635.1299999999992</v>
      </c>
    </row>
    <row r="50" spans="1:7" ht="26.25" x14ac:dyDescent="0.25">
      <c r="A50" s="59">
        <v>3237</v>
      </c>
      <c r="B50" s="42" t="s">
        <v>74</v>
      </c>
      <c r="C50" s="57">
        <v>0</v>
      </c>
      <c r="D50" s="58">
        <v>0</v>
      </c>
      <c r="E50" s="57">
        <v>0</v>
      </c>
      <c r="F50" s="57">
        <v>0</v>
      </c>
      <c r="G50" s="57">
        <v>0</v>
      </c>
    </row>
    <row r="51" spans="1:7" ht="38.25" x14ac:dyDescent="0.25">
      <c r="A51" s="50" t="s">
        <v>55</v>
      </c>
      <c r="B51" s="51" t="s">
        <v>91</v>
      </c>
      <c r="C51" s="52">
        <f t="shared" ref="C51:E51" si="16">C52+C58+C63+C76</f>
        <v>45777.850000000006</v>
      </c>
      <c r="D51" s="52">
        <f t="shared" si="16"/>
        <v>4000</v>
      </c>
      <c r="E51" s="52">
        <f t="shared" si="16"/>
        <v>67531</v>
      </c>
      <c r="F51" s="52">
        <f>F52+F58+F63+F76</f>
        <v>67531</v>
      </c>
      <c r="G51" s="52">
        <f>G52+G58+G63+G76</f>
        <v>67531</v>
      </c>
    </row>
    <row r="52" spans="1:7" ht="38.25" x14ac:dyDescent="0.25">
      <c r="A52" s="53" t="s">
        <v>92</v>
      </c>
      <c r="B52" s="54" t="s">
        <v>93</v>
      </c>
      <c r="C52" s="55">
        <f t="shared" ref="C52:G54" si="17">SUM(C53)</f>
        <v>3134.33</v>
      </c>
      <c r="D52" s="55">
        <f t="shared" si="17"/>
        <v>3480.65</v>
      </c>
      <c r="E52" s="55">
        <f t="shared" si="17"/>
        <v>3480.65</v>
      </c>
      <c r="F52" s="55">
        <f t="shared" si="17"/>
        <v>3480.65</v>
      </c>
      <c r="G52" s="55">
        <f t="shared" si="17"/>
        <v>3480.65</v>
      </c>
    </row>
    <row r="53" spans="1:7" ht="26.25" x14ac:dyDescent="0.25">
      <c r="A53" s="41">
        <v>3</v>
      </c>
      <c r="B53" s="46" t="s">
        <v>23</v>
      </c>
      <c r="C53" s="56">
        <f t="shared" si="17"/>
        <v>3134.33</v>
      </c>
      <c r="D53" s="56">
        <f t="shared" si="17"/>
        <v>3480.65</v>
      </c>
      <c r="E53" s="56">
        <f t="shared" si="17"/>
        <v>3480.65</v>
      </c>
      <c r="F53" s="56">
        <f t="shared" si="17"/>
        <v>3480.65</v>
      </c>
      <c r="G53" s="56">
        <f t="shared" si="17"/>
        <v>3480.65</v>
      </c>
    </row>
    <row r="54" spans="1:7" ht="26.25" x14ac:dyDescent="0.25">
      <c r="A54" s="41">
        <v>32</v>
      </c>
      <c r="B54" s="46" t="s">
        <v>35</v>
      </c>
      <c r="C54" s="56">
        <f t="shared" si="17"/>
        <v>3134.33</v>
      </c>
      <c r="D54" s="56">
        <f t="shared" si="17"/>
        <v>3480.65</v>
      </c>
      <c r="E54" s="56">
        <f>SUM(E55)</f>
        <v>3480.65</v>
      </c>
      <c r="F54" s="56">
        <f>SUM(F55)</f>
        <v>3480.65</v>
      </c>
      <c r="G54" s="56">
        <f>SUM(G55)</f>
        <v>3480.65</v>
      </c>
    </row>
    <row r="55" spans="1:7" ht="51.75" x14ac:dyDescent="0.25">
      <c r="A55" s="41">
        <v>329</v>
      </c>
      <c r="B55" s="46" t="s">
        <v>77</v>
      </c>
      <c r="C55" s="56">
        <f t="shared" ref="C55" si="18">SUM(C56+C57)</f>
        <v>3134.33</v>
      </c>
      <c r="D55" s="56">
        <v>3480.65</v>
      </c>
      <c r="E55" s="56">
        <f>SUM(E56+E57)</f>
        <v>3480.65</v>
      </c>
      <c r="F55" s="56">
        <f>SUM(F56+F57)</f>
        <v>3480.65</v>
      </c>
      <c r="G55" s="56">
        <f>SUM(G56+G57)</f>
        <v>3480.65</v>
      </c>
    </row>
    <row r="56" spans="1:7" ht="90" x14ac:dyDescent="0.25">
      <c r="A56" s="59">
        <v>3291</v>
      </c>
      <c r="B56" s="42" t="s">
        <v>94</v>
      </c>
      <c r="C56" s="57">
        <v>774.2</v>
      </c>
      <c r="D56" s="57">
        <v>1200</v>
      </c>
      <c r="E56" s="57">
        <v>1200</v>
      </c>
      <c r="F56" s="57">
        <v>1200</v>
      </c>
      <c r="G56" s="57">
        <v>1200</v>
      </c>
    </row>
    <row r="57" spans="1:7" ht="51.75" x14ac:dyDescent="0.25">
      <c r="A57" s="59">
        <v>3299</v>
      </c>
      <c r="B57" s="42" t="s">
        <v>77</v>
      </c>
      <c r="C57" s="57">
        <v>2360.13</v>
      </c>
      <c r="D57" s="58">
        <v>2280.65</v>
      </c>
      <c r="E57" s="57">
        <v>2280.65</v>
      </c>
      <c r="F57" s="57">
        <v>2280.65</v>
      </c>
      <c r="G57" s="57">
        <v>2280.65</v>
      </c>
    </row>
    <row r="58" spans="1:7" ht="38.25" x14ac:dyDescent="0.25">
      <c r="A58" s="53" t="s">
        <v>95</v>
      </c>
      <c r="B58" s="54" t="s">
        <v>96</v>
      </c>
      <c r="C58" s="55">
        <f t="shared" ref="C58:G61" si="19">SUM(C59)</f>
        <v>530.89</v>
      </c>
      <c r="D58" s="55">
        <f t="shared" si="19"/>
        <v>519.35</v>
      </c>
      <c r="E58" s="55">
        <f t="shared" si="19"/>
        <v>519.35</v>
      </c>
      <c r="F58" s="55">
        <f t="shared" si="19"/>
        <v>519.35</v>
      </c>
      <c r="G58" s="55">
        <f t="shared" si="19"/>
        <v>519.35</v>
      </c>
    </row>
    <row r="59" spans="1:7" ht="26.25" x14ac:dyDescent="0.25">
      <c r="A59" s="41">
        <v>3</v>
      </c>
      <c r="B59" s="46" t="s">
        <v>23</v>
      </c>
      <c r="C59" s="56">
        <f t="shared" si="19"/>
        <v>530.89</v>
      </c>
      <c r="D59" s="56">
        <f t="shared" si="19"/>
        <v>519.35</v>
      </c>
      <c r="E59" s="56">
        <f t="shared" si="19"/>
        <v>519.35</v>
      </c>
      <c r="F59" s="56">
        <f t="shared" si="19"/>
        <v>519.35</v>
      </c>
      <c r="G59" s="56">
        <f t="shared" si="19"/>
        <v>519.35</v>
      </c>
    </row>
    <row r="60" spans="1:7" ht="26.25" x14ac:dyDescent="0.25">
      <c r="A60" s="139">
        <v>32</v>
      </c>
      <c r="B60" s="140" t="s">
        <v>35</v>
      </c>
      <c r="C60" s="141">
        <f t="shared" si="19"/>
        <v>530.89</v>
      </c>
      <c r="D60" s="141">
        <f t="shared" si="19"/>
        <v>519.35</v>
      </c>
      <c r="E60" s="141">
        <f t="shared" si="19"/>
        <v>519.35</v>
      </c>
      <c r="F60" s="141">
        <f t="shared" si="19"/>
        <v>519.35</v>
      </c>
      <c r="G60" s="141">
        <f t="shared" si="19"/>
        <v>519.35</v>
      </c>
    </row>
    <row r="61" spans="1:7" ht="26.25" x14ac:dyDescent="0.25">
      <c r="A61" s="41">
        <v>323</v>
      </c>
      <c r="B61" s="46" t="s">
        <v>68</v>
      </c>
      <c r="C61" s="56">
        <f t="shared" si="19"/>
        <v>530.89</v>
      </c>
      <c r="D61" s="56">
        <f t="shared" si="19"/>
        <v>519.35</v>
      </c>
      <c r="E61" s="56">
        <f t="shared" si="19"/>
        <v>519.35</v>
      </c>
      <c r="F61" s="56">
        <f t="shared" si="19"/>
        <v>519.35</v>
      </c>
      <c r="G61" s="56">
        <f t="shared" si="19"/>
        <v>519.35</v>
      </c>
    </row>
    <row r="62" spans="1:7" ht="26.25" x14ac:dyDescent="0.25">
      <c r="A62" s="59">
        <v>3237</v>
      </c>
      <c r="B62" s="42" t="s">
        <v>74</v>
      </c>
      <c r="C62" s="57">
        <v>530.89</v>
      </c>
      <c r="D62" s="58">
        <v>519.35</v>
      </c>
      <c r="E62" s="57">
        <v>519.35</v>
      </c>
      <c r="F62" s="57">
        <v>519.35</v>
      </c>
      <c r="G62" s="57">
        <v>519.35</v>
      </c>
    </row>
    <row r="63" spans="1:7" ht="38.25" x14ac:dyDescent="0.25">
      <c r="A63" s="53" t="s">
        <v>161</v>
      </c>
      <c r="B63" s="54" t="s">
        <v>162</v>
      </c>
      <c r="C63" s="55">
        <f t="shared" ref="C63:E63" si="20">SUM(C64)</f>
        <v>42112.630000000005</v>
      </c>
      <c r="D63" s="55">
        <f t="shared" si="20"/>
        <v>0</v>
      </c>
      <c r="E63" s="55">
        <f t="shared" si="20"/>
        <v>63531</v>
      </c>
      <c r="F63" s="55">
        <f>SUM(F64)</f>
        <v>0</v>
      </c>
      <c r="G63" s="55">
        <f>SUM(G64)</f>
        <v>0</v>
      </c>
    </row>
    <row r="64" spans="1:7" ht="26.25" x14ac:dyDescent="0.25">
      <c r="A64" s="41">
        <v>3</v>
      </c>
      <c r="B64" s="46" t="s">
        <v>23</v>
      </c>
      <c r="C64" s="56">
        <f t="shared" ref="C64:D64" si="21">SUM(C65+C72)</f>
        <v>42112.630000000005</v>
      </c>
      <c r="D64" s="56">
        <f t="shared" si="21"/>
        <v>0</v>
      </c>
      <c r="E64" s="56">
        <v>63531</v>
      </c>
      <c r="F64" s="56">
        <v>0</v>
      </c>
      <c r="G64" s="56">
        <v>0</v>
      </c>
    </row>
    <row r="65" spans="1:7" ht="26.25" x14ac:dyDescent="0.25">
      <c r="A65" s="139">
        <v>31</v>
      </c>
      <c r="B65" s="140" t="s">
        <v>24</v>
      </c>
      <c r="C65" s="141">
        <f t="shared" ref="C65:E65" si="22">SUM(C66+C68+C70)</f>
        <v>38419.980000000003</v>
      </c>
      <c r="D65" s="141">
        <f t="shared" si="22"/>
        <v>0</v>
      </c>
      <c r="E65" s="141">
        <f t="shared" si="22"/>
        <v>59755.26</v>
      </c>
      <c r="F65" s="141">
        <v>0</v>
      </c>
      <c r="G65" s="141">
        <v>0</v>
      </c>
    </row>
    <row r="66" spans="1:7" x14ac:dyDescent="0.25">
      <c r="A66" s="41">
        <v>311</v>
      </c>
      <c r="B66" s="46" t="s">
        <v>97</v>
      </c>
      <c r="C66" s="56">
        <f t="shared" ref="C66:D66" si="23">SUM(C67)</f>
        <v>32465.83</v>
      </c>
      <c r="D66" s="56">
        <f t="shared" si="23"/>
        <v>0</v>
      </c>
      <c r="E66" s="56">
        <f>SUM(E67)</f>
        <v>51355.26</v>
      </c>
      <c r="F66" s="56">
        <v>0</v>
      </c>
      <c r="G66" s="56">
        <v>0</v>
      </c>
    </row>
    <row r="67" spans="1:7" ht="26.25" x14ac:dyDescent="0.25">
      <c r="A67" s="59">
        <v>3111</v>
      </c>
      <c r="B67" s="42" t="s">
        <v>98</v>
      </c>
      <c r="C67" s="131">
        <v>32465.83</v>
      </c>
      <c r="D67" s="85">
        <v>0</v>
      </c>
      <c r="E67" s="131">
        <v>51355.26</v>
      </c>
      <c r="F67" s="56">
        <v>0</v>
      </c>
      <c r="G67" s="56">
        <v>0</v>
      </c>
    </row>
    <row r="68" spans="1:7" ht="39" x14ac:dyDescent="0.25">
      <c r="A68" s="41">
        <v>312</v>
      </c>
      <c r="B68" s="46" t="s">
        <v>99</v>
      </c>
      <c r="C68" s="56">
        <f t="shared" ref="C68:E68" si="24">SUM(C69)</f>
        <v>1012.01</v>
      </c>
      <c r="D68" s="56">
        <f t="shared" si="24"/>
        <v>0</v>
      </c>
      <c r="E68" s="56">
        <f t="shared" si="24"/>
        <v>2000</v>
      </c>
      <c r="F68" s="56">
        <v>0</v>
      </c>
      <c r="G68" s="56">
        <v>0</v>
      </c>
    </row>
    <row r="69" spans="1:7" ht="26.25" x14ac:dyDescent="0.25">
      <c r="A69" s="59">
        <v>3121</v>
      </c>
      <c r="B69" s="42" t="s">
        <v>99</v>
      </c>
      <c r="C69" s="111">
        <v>1012.01</v>
      </c>
      <c r="D69" s="58">
        <v>0</v>
      </c>
      <c r="E69" s="111">
        <v>2000</v>
      </c>
      <c r="F69" s="56">
        <v>0</v>
      </c>
      <c r="G69" s="56">
        <v>0</v>
      </c>
    </row>
    <row r="70" spans="1:7" ht="26.25" x14ac:dyDescent="0.25">
      <c r="A70" s="41">
        <v>313</v>
      </c>
      <c r="B70" s="46" t="s">
        <v>100</v>
      </c>
      <c r="C70" s="56">
        <f t="shared" ref="C70:E70" si="25">SUM(C71)</f>
        <v>4942.1400000000003</v>
      </c>
      <c r="D70" s="56">
        <f t="shared" si="25"/>
        <v>0</v>
      </c>
      <c r="E70" s="56">
        <f t="shared" si="25"/>
        <v>6400</v>
      </c>
      <c r="F70" s="56">
        <v>0</v>
      </c>
      <c r="G70" s="56">
        <v>0</v>
      </c>
    </row>
    <row r="71" spans="1:7" ht="51.75" x14ac:dyDescent="0.25">
      <c r="A71" s="59">
        <v>3132</v>
      </c>
      <c r="B71" s="42" t="s">
        <v>101</v>
      </c>
      <c r="C71" s="111">
        <v>4942.1400000000003</v>
      </c>
      <c r="D71" s="58">
        <v>0</v>
      </c>
      <c r="E71" s="111">
        <v>6400</v>
      </c>
      <c r="F71" s="56">
        <v>0</v>
      </c>
      <c r="G71" s="56">
        <v>0</v>
      </c>
    </row>
    <row r="72" spans="1:7" ht="26.25" x14ac:dyDescent="0.25">
      <c r="A72" s="41">
        <v>32</v>
      </c>
      <c r="B72" s="46" t="s">
        <v>35</v>
      </c>
      <c r="C72" s="56">
        <f t="shared" ref="C72:D72" si="26">SUM(C73)</f>
        <v>3692.65</v>
      </c>
      <c r="D72" s="56">
        <f t="shared" si="26"/>
        <v>0</v>
      </c>
      <c r="E72" s="56">
        <f>SUM(E73)</f>
        <v>3775.74</v>
      </c>
      <c r="F72" s="56">
        <v>0</v>
      </c>
      <c r="G72" s="56">
        <v>0</v>
      </c>
    </row>
    <row r="73" spans="1:7" ht="39" x14ac:dyDescent="0.25">
      <c r="A73" s="41">
        <v>321</v>
      </c>
      <c r="B73" s="46" t="s">
        <v>59</v>
      </c>
      <c r="C73" s="56">
        <f t="shared" ref="C73:D73" si="27">SUM(C74+C75)</f>
        <v>3692.65</v>
      </c>
      <c r="D73" s="56">
        <f t="shared" si="27"/>
        <v>0</v>
      </c>
      <c r="E73" s="56">
        <f>SUM(E74+E75)</f>
        <v>3775.74</v>
      </c>
      <c r="F73" s="56">
        <v>0</v>
      </c>
      <c r="G73" s="56">
        <v>0</v>
      </c>
    </row>
    <row r="74" spans="1:7" ht="26.25" x14ac:dyDescent="0.25">
      <c r="A74" s="59">
        <v>3211</v>
      </c>
      <c r="B74" s="42" t="s">
        <v>60</v>
      </c>
      <c r="C74" s="111">
        <v>0</v>
      </c>
      <c r="D74" s="58">
        <v>0</v>
      </c>
      <c r="E74" s="111">
        <v>100</v>
      </c>
      <c r="F74" s="56">
        <v>0</v>
      </c>
      <c r="G74" s="56">
        <v>0</v>
      </c>
    </row>
    <row r="75" spans="1:7" ht="51.75" x14ac:dyDescent="0.25">
      <c r="A75" s="59">
        <v>3212</v>
      </c>
      <c r="B75" s="42" t="s">
        <v>102</v>
      </c>
      <c r="C75" s="111">
        <v>3692.65</v>
      </c>
      <c r="D75" s="58">
        <v>0</v>
      </c>
      <c r="E75" s="111">
        <v>3675.74</v>
      </c>
      <c r="F75" s="56">
        <v>0</v>
      </c>
      <c r="G75" s="56">
        <v>0</v>
      </c>
    </row>
    <row r="76" spans="1:7" ht="38.25" x14ac:dyDescent="0.25">
      <c r="A76" s="53" t="s">
        <v>161</v>
      </c>
      <c r="B76" s="54" t="s">
        <v>212</v>
      </c>
      <c r="C76" s="55">
        <v>0</v>
      </c>
      <c r="D76" s="55">
        <f t="shared" ref="D76" si="28">SUM(D77)</f>
        <v>0</v>
      </c>
      <c r="E76" s="55">
        <v>0</v>
      </c>
      <c r="F76" s="55">
        <f>SUM(F77)</f>
        <v>63531</v>
      </c>
      <c r="G76" s="55">
        <f>SUM(G77)</f>
        <v>63531</v>
      </c>
    </row>
    <row r="77" spans="1:7" ht="26.25" x14ac:dyDescent="0.25">
      <c r="A77" s="41">
        <v>3</v>
      </c>
      <c r="B77" s="46" t="s">
        <v>23</v>
      </c>
      <c r="C77" s="111">
        <v>0</v>
      </c>
      <c r="D77" s="56">
        <f t="shared" ref="D77" si="29">SUM(D78+D85)</f>
        <v>0</v>
      </c>
      <c r="E77" s="111">
        <v>0</v>
      </c>
      <c r="F77" s="56">
        <f>SUM(F78+F85)</f>
        <v>63531</v>
      </c>
      <c r="G77" s="56">
        <f>SUM(G78+G85)</f>
        <v>63531</v>
      </c>
    </row>
    <row r="78" spans="1:7" ht="26.25" x14ac:dyDescent="0.25">
      <c r="A78" s="139">
        <v>31</v>
      </c>
      <c r="B78" s="140" t="s">
        <v>24</v>
      </c>
      <c r="C78" s="142">
        <v>0</v>
      </c>
      <c r="D78" s="141">
        <f t="shared" ref="D78" si="30">SUM(D79+D81+D83)</f>
        <v>0</v>
      </c>
      <c r="E78" s="142">
        <v>0</v>
      </c>
      <c r="F78" s="141">
        <f>SUM(F79+F81+F83)</f>
        <v>59755.26</v>
      </c>
      <c r="G78" s="141">
        <f>SUM(G79+G81+G83)</f>
        <v>59755.26</v>
      </c>
    </row>
    <row r="79" spans="1:7" x14ac:dyDescent="0.25">
      <c r="A79" s="41">
        <v>311</v>
      </c>
      <c r="B79" s="46" t="s">
        <v>97</v>
      </c>
      <c r="C79" s="111">
        <v>0</v>
      </c>
      <c r="D79" s="56">
        <f t="shared" ref="D79" si="31">SUM(D80)</f>
        <v>0</v>
      </c>
      <c r="E79" s="111">
        <v>0</v>
      </c>
      <c r="F79" s="56">
        <f>SUM(F80)</f>
        <v>51355.26</v>
      </c>
      <c r="G79" s="56">
        <f>SUM(G80)</f>
        <v>51355.26</v>
      </c>
    </row>
    <row r="80" spans="1:7" ht="26.25" x14ac:dyDescent="0.25">
      <c r="A80" s="59">
        <v>3111</v>
      </c>
      <c r="B80" s="42" t="s">
        <v>98</v>
      </c>
      <c r="C80" s="131">
        <v>0</v>
      </c>
      <c r="D80" s="85">
        <v>0</v>
      </c>
      <c r="E80" s="131">
        <v>0</v>
      </c>
      <c r="F80" s="57">
        <v>51355.26</v>
      </c>
      <c r="G80" s="57">
        <v>51355.26</v>
      </c>
    </row>
    <row r="81" spans="1:7" ht="39" x14ac:dyDescent="0.25">
      <c r="A81" s="41">
        <v>312</v>
      </c>
      <c r="B81" s="46" t="s">
        <v>99</v>
      </c>
      <c r="C81" s="111">
        <v>0</v>
      </c>
      <c r="D81" s="56">
        <f t="shared" ref="D81" si="32">SUM(D82)</f>
        <v>0</v>
      </c>
      <c r="E81" s="111">
        <v>0</v>
      </c>
      <c r="F81" s="56">
        <f>SUM(F82)</f>
        <v>2000</v>
      </c>
      <c r="G81" s="56">
        <f>SUM(G82)</f>
        <v>2000</v>
      </c>
    </row>
    <row r="82" spans="1:7" ht="26.25" x14ac:dyDescent="0.25">
      <c r="A82" s="59">
        <v>3121</v>
      </c>
      <c r="B82" s="42" t="s">
        <v>99</v>
      </c>
      <c r="C82" s="111">
        <v>0</v>
      </c>
      <c r="D82" s="58">
        <v>0</v>
      </c>
      <c r="E82" s="111">
        <v>0</v>
      </c>
      <c r="F82" s="57">
        <v>2000</v>
      </c>
      <c r="G82" s="57">
        <v>2000</v>
      </c>
    </row>
    <row r="83" spans="1:7" ht="26.25" x14ac:dyDescent="0.25">
      <c r="A83" s="41">
        <v>313</v>
      </c>
      <c r="B83" s="46" t="s">
        <v>100</v>
      </c>
      <c r="C83" s="111">
        <v>0</v>
      </c>
      <c r="D83" s="56">
        <f t="shared" ref="D83" si="33">SUM(D84)</f>
        <v>0</v>
      </c>
      <c r="E83" s="111">
        <v>0</v>
      </c>
      <c r="F83" s="56">
        <f>SUM(F84)</f>
        <v>6400</v>
      </c>
      <c r="G83" s="56">
        <f>SUM(G84)</f>
        <v>6400</v>
      </c>
    </row>
    <row r="84" spans="1:7" ht="51.75" x14ac:dyDescent="0.25">
      <c r="A84" s="59">
        <v>3132</v>
      </c>
      <c r="B84" s="42" t="s">
        <v>101</v>
      </c>
      <c r="C84" s="111">
        <v>0</v>
      </c>
      <c r="D84" s="58">
        <v>0</v>
      </c>
      <c r="E84" s="111">
        <v>0</v>
      </c>
      <c r="F84" s="57">
        <v>6400</v>
      </c>
      <c r="G84" s="57">
        <v>6400</v>
      </c>
    </row>
    <row r="85" spans="1:7" ht="26.25" x14ac:dyDescent="0.25">
      <c r="A85" s="41">
        <v>32</v>
      </c>
      <c r="B85" s="46" t="s">
        <v>35</v>
      </c>
      <c r="C85" s="111">
        <v>0</v>
      </c>
      <c r="D85" s="56">
        <f t="shared" ref="D85" si="34">SUM(D86)</f>
        <v>0</v>
      </c>
      <c r="E85" s="111">
        <v>0</v>
      </c>
      <c r="F85" s="56">
        <f>SUM(F86)</f>
        <v>3775.74</v>
      </c>
      <c r="G85" s="56">
        <f>SUM(G86)</f>
        <v>3775.74</v>
      </c>
    </row>
    <row r="86" spans="1:7" ht="39" x14ac:dyDescent="0.25">
      <c r="A86" s="41">
        <v>321</v>
      </c>
      <c r="B86" s="46" t="s">
        <v>59</v>
      </c>
      <c r="C86" s="111">
        <v>0</v>
      </c>
      <c r="D86" s="56">
        <f t="shared" ref="D86" si="35">SUM(D87+D88)</f>
        <v>0</v>
      </c>
      <c r="E86" s="111">
        <v>0</v>
      </c>
      <c r="F86" s="56">
        <f>SUM(F87+F88)</f>
        <v>3775.74</v>
      </c>
      <c r="G86" s="56">
        <f>SUM(G87+G88)</f>
        <v>3775.74</v>
      </c>
    </row>
    <row r="87" spans="1:7" ht="26.25" x14ac:dyDescent="0.25">
      <c r="A87" s="59">
        <v>3211</v>
      </c>
      <c r="B87" s="42" t="s">
        <v>60</v>
      </c>
      <c r="C87" s="111">
        <v>0</v>
      </c>
      <c r="D87" s="58">
        <v>0</v>
      </c>
      <c r="E87" s="111">
        <v>0</v>
      </c>
      <c r="F87" s="57">
        <v>100</v>
      </c>
      <c r="G87" s="57">
        <v>100</v>
      </c>
    </row>
    <row r="88" spans="1:7" ht="51.75" x14ac:dyDescent="0.25">
      <c r="A88" s="59">
        <v>3212</v>
      </c>
      <c r="B88" s="42" t="s">
        <v>102</v>
      </c>
      <c r="C88" s="111">
        <v>0</v>
      </c>
      <c r="D88" s="58">
        <v>0</v>
      </c>
      <c r="E88" s="111">
        <v>0</v>
      </c>
      <c r="F88" s="57">
        <v>3675.74</v>
      </c>
      <c r="G88" s="57">
        <v>3675.74</v>
      </c>
    </row>
    <row r="89" spans="1:7" ht="63.75" x14ac:dyDescent="0.25">
      <c r="A89" s="50" t="s">
        <v>55</v>
      </c>
      <c r="B89" s="51" t="s">
        <v>103</v>
      </c>
      <c r="C89" s="52">
        <f t="shared" ref="C89:D89" si="36">C90</f>
        <v>6802.53</v>
      </c>
      <c r="D89" s="52">
        <f t="shared" si="36"/>
        <v>3300</v>
      </c>
      <c r="E89" s="52">
        <f>E90</f>
        <v>3300</v>
      </c>
      <c r="F89" s="52">
        <f>F90</f>
        <v>3300</v>
      </c>
      <c r="G89" s="52">
        <f>G90</f>
        <v>3300</v>
      </c>
    </row>
    <row r="90" spans="1:7" ht="102" x14ac:dyDescent="0.25">
      <c r="A90" s="53" t="s">
        <v>104</v>
      </c>
      <c r="B90" s="54" t="s">
        <v>105</v>
      </c>
      <c r="C90" s="55">
        <f t="shared" ref="C90:G93" si="37">SUM(C91)</f>
        <v>6802.53</v>
      </c>
      <c r="D90" s="55">
        <f t="shared" si="37"/>
        <v>3300</v>
      </c>
      <c r="E90" s="55">
        <f t="shared" si="37"/>
        <v>3300</v>
      </c>
      <c r="F90" s="55">
        <f t="shared" si="37"/>
        <v>3300</v>
      </c>
      <c r="G90" s="55">
        <f t="shared" si="37"/>
        <v>3300</v>
      </c>
    </row>
    <row r="91" spans="1:7" ht="26.25" x14ac:dyDescent="0.25">
      <c r="A91" s="41">
        <v>3</v>
      </c>
      <c r="B91" s="46" t="s">
        <v>23</v>
      </c>
      <c r="C91" s="56">
        <f t="shared" si="37"/>
        <v>6802.53</v>
      </c>
      <c r="D91" s="56">
        <f t="shared" si="37"/>
        <v>3300</v>
      </c>
      <c r="E91" s="56">
        <f t="shared" si="37"/>
        <v>3300</v>
      </c>
      <c r="F91" s="56">
        <f t="shared" si="37"/>
        <v>3300</v>
      </c>
      <c r="G91" s="56">
        <f t="shared" si="37"/>
        <v>3300</v>
      </c>
    </row>
    <row r="92" spans="1:7" ht="90" x14ac:dyDescent="0.25">
      <c r="A92" s="139">
        <v>37</v>
      </c>
      <c r="B92" s="140" t="s">
        <v>85</v>
      </c>
      <c r="C92" s="141">
        <f t="shared" si="37"/>
        <v>6802.53</v>
      </c>
      <c r="D92" s="141">
        <f t="shared" si="37"/>
        <v>3300</v>
      </c>
      <c r="E92" s="141">
        <f t="shared" si="37"/>
        <v>3300</v>
      </c>
      <c r="F92" s="141">
        <f t="shared" si="37"/>
        <v>3300</v>
      </c>
      <c r="G92" s="141">
        <f t="shared" si="37"/>
        <v>3300</v>
      </c>
    </row>
    <row r="93" spans="1:7" ht="64.5" x14ac:dyDescent="0.25">
      <c r="A93" s="41">
        <v>372</v>
      </c>
      <c r="B93" s="46" t="s">
        <v>86</v>
      </c>
      <c r="C93" s="56">
        <f t="shared" si="37"/>
        <v>6802.53</v>
      </c>
      <c r="D93" s="56">
        <v>3300</v>
      </c>
      <c r="E93" s="56">
        <f t="shared" si="37"/>
        <v>3300</v>
      </c>
      <c r="F93" s="56">
        <f t="shared" si="37"/>
        <v>3300</v>
      </c>
      <c r="G93" s="56">
        <f t="shared" si="37"/>
        <v>3300</v>
      </c>
    </row>
    <row r="94" spans="1:7" ht="102.75" x14ac:dyDescent="0.25">
      <c r="A94" s="59">
        <v>3723</v>
      </c>
      <c r="B94" s="42" t="s">
        <v>106</v>
      </c>
      <c r="C94" s="57">
        <v>6802.53</v>
      </c>
      <c r="D94" s="130">
        <v>3300</v>
      </c>
      <c r="E94" s="57">
        <v>3300</v>
      </c>
      <c r="F94" s="57">
        <v>3300</v>
      </c>
      <c r="G94" s="57">
        <v>3300</v>
      </c>
    </row>
    <row r="95" spans="1:7" ht="89.25" x14ac:dyDescent="0.25">
      <c r="A95" s="50" t="s">
        <v>55</v>
      </c>
      <c r="B95" s="51" t="s">
        <v>107</v>
      </c>
      <c r="C95" s="52">
        <f t="shared" ref="C95:D95" si="38">C96+C139+C161+C171+C177+C209+C221+C258+C278</f>
        <v>1570204.4100000001</v>
      </c>
      <c r="D95" s="52">
        <f t="shared" si="38"/>
        <v>1690272</v>
      </c>
      <c r="E95" s="52">
        <f>E96+E139+E161+E171+E177+E209+E221+E258+E278</f>
        <v>2287152.8199999998</v>
      </c>
      <c r="F95" s="52">
        <f t="shared" ref="F95:G95" si="39">F96+F139+F161+F171+F177+F209+F221+F258+F278</f>
        <v>2285152.8199999998</v>
      </c>
      <c r="G95" s="52">
        <f t="shared" si="39"/>
        <v>2285152.8199999998</v>
      </c>
    </row>
    <row r="96" spans="1:7" ht="38.25" x14ac:dyDescent="0.25">
      <c r="A96" s="53" t="s">
        <v>57</v>
      </c>
      <c r="B96" s="54" t="s">
        <v>21</v>
      </c>
      <c r="C96" s="55">
        <f>C97+C133</f>
        <v>42277.14</v>
      </c>
      <c r="D96" s="55">
        <f t="shared" ref="D96" si="40">D97+D133</f>
        <v>32372</v>
      </c>
      <c r="E96" s="55">
        <f>E97+E133</f>
        <v>46122</v>
      </c>
      <c r="F96" s="55">
        <f t="shared" ref="F96:G96" si="41">F97+F133</f>
        <v>46122</v>
      </c>
      <c r="G96" s="55">
        <f t="shared" si="41"/>
        <v>46122</v>
      </c>
    </row>
    <row r="97" spans="1:7" ht="51.75" x14ac:dyDescent="0.25">
      <c r="A97" s="109" t="s">
        <v>143</v>
      </c>
      <c r="B97" s="61" t="s">
        <v>145</v>
      </c>
      <c r="C97" s="62">
        <f>C98</f>
        <v>25832.620000000003</v>
      </c>
      <c r="D97" s="62">
        <f t="shared" ref="D97" si="42">D98</f>
        <v>21872</v>
      </c>
      <c r="E97" s="62">
        <f>E98</f>
        <v>27622</v>
      </c>
      <c r="F97" s="62">
        <f>F98</f>
        <v>27622</v>
      </c>
      <c r="G97" s="62">
        <f>G98</f>
        <v>27622</v>
      </c>
    </row>
    <row r="98" spans="1:7" ht="26.25" x14ac:dyDescent="0.25">
      <c r="A98" s="41">
        <v>3</v>
      </c>
      <c r="B98" s="46" t="s">
        <v>23</v>
      </c>
      <c r="C98" s="56">
        <f t="shared" ref="C98:D98" si="43">C99+C102+C129</f>
        <v>25832.620000000003</v>
      </c>
      <c r="D98" s="56">
        <f t="shared" si="43"/>
        <v>21872</v>
      </c>
      <c r="E98" s="56">
        <f>E99+E102+E129</f>
        <v>27622</v>
      </c>
      <c r="F98" s="56">
        <f>F99+F102+F129</f>
        <v>27622</v>
      </c>
      <c r="G98" s="56">
        <f>G99+G102+G129</f>
        <v>27622</v>
      </c>
    </row>
    <row r="99" spans="1:7" ht="26.25" x14ac:dyDescent="0.25">
      <c r="A99" s="139">
        <v>31</v>
      </c>
      <c r="B99" s="140" t="s">
        <v>23</v>
      </c>
      <c r="C99" s="141">
        <f>C100+C101</f>
        <v>4822.8599999999997</v>
      </c>
      <c r="D99" s="141">
        <f t="shared" ref="D99" si="44">D100+D101</f>
        <v>4000</v>
      </c>
      <c r="E99" s="141">
        <f>E100+E101</f>
        <v>4000</v>
      </c>
      <c r="F99" s="141">
        <f>F100+F101</f>
        <v>4000</v>
      </c>
      <c r="G99" s="141">
        <f>G100+G101</f>
        <v>4000</v>
      </c>
    </row>
    <row r="100" spans="1:7" ht="26.25" x14ac:dyDescent="0.25">
      <c r="A100" s="59">
        <v>3111</v>
      </c>
      <c r="B100" s="42" t="s">
        <v>98</v>
      </c>
      <c r="C100" s="57">
        <v>914.82</v>
      </c>
      <c r="D100" s="85">
        <v>500</v>
      </c>
      <c r="E100" s="57">
        <v>500</v>
      </c>
      <c r="F100" s="57">
        <v>500</v>
      </c>
      <c r="G100" s="57">
        <v>500</v>
      </c>
    </row>
    <row r="101" spans="1:7" ht="26.25" x14ac:dyDescent="0.25">
      <c r="A101" s="59">
        <v>3121</v>
      </c>
      <c r="B101" s="42" t="s">
        <v>99</v>
      </c>
      <c r="C101" s="57">
        <v>3908.04</v>
      </c>
      <c r="D101" s="85">
        <v>3500</v>
      </c>
      <c r="E101" s="57">
        <v>3500</v>
      </c>
      <c r="F101" s="57">
        <v>3500</v>
      </c>
      <c r="G101" s="57">
        <v>3500</v>
      </c>
    </row>
    <row r="102" spans="1:7" ht="26.25" x14ac:dyDescent="0.25">
      <c r="A102" s="139">
        <v>32</v>
      </c>
      <c r="B102" s="140" t="s">
        <v>35</v>
      </c>
      <c r="C102" s="141">
        <f>SUM(C103+C107+C113+C124+C122)</f>
        <v>20541.070000000003</v>
      </c>
      <c r="D102" s="141">
        <f t="shared" ref="D102" si="45">SUM(D103+D107+D113+D124+D122)</f>
        <v>17712</v>
      </c>
      <c r="E102" s="141">
        <f>SUM(E103+E107+E113+E124+E122)</f>
        <v>23462</v>
      </c>
      <c r="F102" s="141">
        <f>SUM(F103+F107+F113+F124+F122)</f>
        <v>23462</v>
      </c>
      <c r="G102" s="141">
        <f>SUM(G103+G107+G113+G124+G122)</f>
        <v>23462</v>
      </c>
    </row>
    <row r="103" spans="1:7" ht="39" x14ac:dyDescent="0.25">
      <c r="A103" s="41">
        <v>321</v>
      </c>
      <c r="B103" s="46" t="s">
        <v>59</v>
      </c>
      <c r="C103" s="56">
        <f t="shared" ref="C103:D103" si="46">SUM(C104+C105+C106)</f>
        <v>4673.05</v>
      </c>
      <c r="D103" s="56">
        <f t="shared" si="46"/>
        <v>3400</v>
      </c>
      <c r="E103" s="56">
        <f>SUM(E104+E105+E106)</f>
        <v>5600</v>
      </c>
      <c r="F103" s="56">
        <f>SUM(F104+F105+F106)</f>
        <v>5600</v>
      </c>
      <c r="G103" s="56">
        <f>SUM(G104+G105+G106)</f>
        <v>5600</v>
      </c>
    </row>
    <row r="104" spans="1:7" ht="26.25" x14ac:dyDescent="0.25">
      <c r="A104" s="59">
        <v>3211</v>
      </c>
      <c r="B104" s="42" t="s">
        <v>60</v>
      </c>
      <c r="C104" s="57">
        <v>3744.6</v>
      </c>
      <c r="D104" s="85">
        <v>2000</v>
      </c>
      <c r="E104" s="57">
        <v>4500</v>
      </c>
      <c r="F104" s="57">
        <v>4500</v>
      </c>
      <c r="G104" s="57">
        <v>4500</v>
      </c>
    </row>
    <row r="105" spans="1:7" ht="39" x14ac:dyDescent="0.25">
      <c r="A105" s="59">
        <v>3213</v>
      </c>
      <c r="B105" s="42" t="s">
        <v>61</v>
      </c>
      <c r="C105" s="57">
        <v>508.25</v>
      </c>
      <c r="D105" s="85">
        <v>1000</v>
      </c>
      <c r="E105" s="57">
        <v>600</v>
      </c>
      <c r="F105" s="57">
        <v>600</v>
      </c>
      <c r="G105" s="57">
        <v>600</v>
      </c>
    </row>
    <row r="106" spans="1:7" ht="51.75" x14ac:dyDescent="0.25">
      <c r="A106" s="59">
        <v>3214</v>
      </c>
      <c r="B106" s="42" t="s">
        <v>62</v>
      </c>
      <c r="C106" s="57">
        <v>420.2</v>
      </c>
      <c r="D106" s="85">
        <v>400</v>
      </c>
      <c r="E106" s="57">
        <v>500</v>
      </c>
      <c r="F106" s="57">
        <v>500</v>
      </c>
      <c r="G106" s="57">
        <v>500</v>
      </c>
    </row>
    <row r="107" spans="1:7" ht="39" x14ac:dyDescent="0.25">
      <c r="A107" s="41">
        <v>322</v>
      </c>
      <c r="B107" s="46" t="s">
        <v>63</v>
      </c>
      <c r="C107" s="56">
        <f t="shared" ref="C107" si="47">SUM(C108:C112)</f>
        <v>8933.35</v>
      </c>
      <c r="D107" s="56">
        <f>SUM(D108:D112)</f>
        <v>8600</v>
      </c>
      <c r="E107" s="56">
        <f>SUM(E108:E112)</f>
        <v>10600</v>
      </c>
      <c r="F107" s="56">
        <f>SUM(F108:F112)</f>
        <v>10600</v>
      </c>
      <c r="G107" s="56">
        <f>SUM(G108:G112)</f>
        <v>10600</v>
      </c>
    </row>
    <row r="108" spans="1:7" ht="26.25" x14ac:dyDescent="0.25">
      <c r="A108" s="59">
        <v>3221</v>
      </c>
      <c r="B108" s="42" t="s">
        <v>108</v>
      </c>
      <c r="C108" s="57">
        <v>3723.52</v>
      </c>
      <c r="D108" s="85">
        <v>4000</v>
      </c>
      <c r="E108" s="57">
        <v>4000</v>
      </c>
      <c r="F108" s="57">
        <v>4000</v>
      </c>
      <c r="G108" s="57">
        <v>4000</v>
      </c>
    </row>
    <row r="109" spans="1:7" ht="26.25" x14ac:dyDescent="0.25">
      <c r="A109" s="59">
        <v>3222</v>
      </c>
      <c r="B109" s="42" t="s">
        <v>109</v>
      </c>
      <c r="C109" s="57">
        <v>0</v>
      </c>
      <c r="D109" s="85">
        <v>100</v>
      </c>
      <c r="E109" s="57">
        <v>100</v>
      </c>
      <c r="F109" s="57">
        <v>100</v>
      </c>
      <c r="G109" s="57">
        <v>100</v>
      </c>
    </row>
    <row r="110" spans="1:7" x14ac:dyDescent="0.25">
      <c r="A110" s="59">
        <v>3223</v>
      </c>
      <c r="B110" s="42" t="s">
        <v>65</v>
      </c>
      <c r="C110" s="57">
        <v>3981.68</v>
      </c>
      <c r="D110" s="85">
        <v>3000</v>
      </c>
      <c r="E110" s="57">
        <v>5000</v>
      </c>
      <c r="F110" s="57">
        <v>5000</v>
      </c>
      <c r="G110" s="57">
        <v>5000</v>
      </c>
    </row>
    <row r="111" spans="1:7" ht="26.25" x14ac:dyDescent="0.25">
      <c r="A111" s="59">
        <v>3225</v>
      </c>
      <c r="B111" s="42" t="s">
        <v>110</v>
      </c>
      <c r="C111" s="57">
        <v>1228.1500000000001</v>
      </c>
      <c r="D111" s="85">
        <v>1000</v>
      </c>
      <c r="E111" s="57">
        <v>1000</v>
      </c>
      <c r="F111" s="57">
        <v>1000</v>
      </c>
      <c r="G111" s="57">
        <v>1000</v>
      </c>
    </row>
    <row r="112" spans="1:7" ht="26.25" x14ac:dyDescent="0.25">
      <c r="A112" s="59">
        <v>3227</v>
      </c>
      <c r="B112" s="42" t="s">
        <v>111</v>
      </c>
      <c r="C112" s="57">
        <v>0</v>
      </c>
      <c r="D112" s="85">
        <v>500</v>
      </c>
      <c r="E112" s="57">
        <v>500</v>
      </c>
      <c r="F112" s="57">
        <v>500</v>
      </c>
      <c r="G112" s="57">
        <v>500</v>
      </c>
    </row>
    <row r="113" spans="1:7" ht="26.25" x14ac:dyDescent="0.25">
      <c r="A113" s="41">
        <v>323</v>
      </c>
      <c r="B113" s="46" t="s">
        <v>68</v>
      </c>
      <c r="C113" s="56">
        <f>SUM(C114:C121)</f>
        <v>5147.3599999999997</v>
      </c>
      <c r="D113" s="56">
        <f>SUM(D114:D121)</f>
        <v>4362</v>
      </c>
      <c r="E113" s="56">
        <f>SUM(E114:E121)</f>
        <v>6312</v>
      </c>
      <c r="F113" s="56">
        <f>SUM(F114:F121)</f>
        <v>6312</v>
      </c>
      <c r="G113" s="56">
        <f>SUM(G114:G121)</f>
        <v>6312</v>
      </c>
    </row>
    <row r="114" spans="1:7" ht="51.75" x14ac:dyDescent="0.25">
      <c r="A114" s="59">
        <v>3231</v>
      </c>
      <c r="B114" s="42" t="s">
        <v>69</v>
      </c>
      <c r="C114" s="57">
        <v>0</v>
      </c>
      <c r="D114" s="85">
        <v>100</v>
      </c>
      <c r="E114" s="57">
        <v>100</v>
      </c>
      <c r="F114" s="57">
        <v>100</v>
      </c>
      <c r="G114" s="57">
        <v>100</v>
      </c>
    </row>
    <row r="115" spans="1:7" ht="51.75" x14ac:dyDescent="0.25">
      <c r="A115" s="59">
        <v>3232</v>
      </c>
      <c r="B115" s="42" t="s">
        <v>112</v>
      </c>
      <c r="C115" s="57">
        <v>1832.09</v>
      </c>
      <c r="D115" s="85">
        <v>2000</v>
      </c>
      <c r="E115" s="57">
        <v>2000</v>
      </c>
      <c r="F115" s="57">
        <v>2000</v>
      </c>
      <c r="G115" s="57">
        <v>2000</v>
      </c>
    </row>
    <row r="116" spans="1:7" ht="39" x14ac:dyDescent="0.25">
      <c r="A116" s="59">
        <v>3233</v>
      </c>
      <c r="B116" s="42" t="s">
        <v>70</v>
      </c>
      <c r="C116" s="57">
        <v>10.62</v>
      </c>
      <c r="D116" s="85">
        <v>12</v>
      </c>
      <c r="E116" s="57">
        <v>12</v>
      </c>
      <c r="F116" s="57">
        <v>12</v>
      </c>
      <c r="G116" s="57">
        <v>12</v>
      </c>
    </row>
    <row r="117" spans="1:7" ht="26.25" x14ac:dyDescent="0.25">
      <c r="A117" s="59">
        <v>3234</v>
      </c>
      <c r="B117" s="42" t="s">
        <v>71</v>
      </c>
      <c r="C117" s="57">
        <v>2153.7399999999998</v>
      </c>
      <c r="D117" s="85">
        <v>700</v>
      </c>
      <c r="E117" s="57">
        <v>2500</v>
      </c>
      <c r="F117" s="57">
        <v>2500</v>
      </c>
      <c r="G117" s="57">
        <v>2500</v>
      </c>
    </row>
    <row r="118" spans="1:7" ht="26.25" x14ac:dyDescent="0.25">
      <c r="A118" s="59">
        <v>3235</v>
      </c>
      <c r="B118" s="42" t="s">
        <v>72</v>
      </c>
      <c r="C118" s="57">
        <v>394.54</v>
      </c>
      <c r="D118" s="85">
        <v>300</v>
      </c>
      <c r="E118" s="57">
        <v>450</v>
      </c>
      <c r="F118" s="57">
        <v>450</v>
      </c>
      <c r="G118" s="57">
        <v>450</v>
      </c>
    </row>
    <row r="119" spans="1:7" ht="39" x14ac:dyDescent="0.25">
      <c r="A119" s="59">
        <v>3236</v>
      </c>
      <c r="B119" s="42" t="s">
        <v>73</v>
      </c>
      <c r="C119" s="57">
        <v>0</v>
      </c>
      <c r="D119" s="85">
        <v>300</v>
      </c>
      <c r="E119" s="57">
        <v>300</v>
      </c>
      <c r="F119" s="57">
        <v>300</v>
      </c>
      <c r="G119" s="57">
        <v>300</v>
      </c>
    </row>
    <row r="120" spans="1:7" ht="26.25" x14ac:dyDescent="0.25">
      <c r="A120" s="59">
        <v>3237</v>
      </c>
      <c r="B120" s="42" t="s">
        <v>74</v>
      </c>
      <c r="C120" s="57">
        <v>292.12</v>
      </c>
      <c r="D120" s="85">
        <v>50</v>
      </c>
      <c r="E120" s="57">
        <v>50</v>
      </c>
      <c r="F120" s="57">
        <v>50</v>
      </c>
      <c r="G120" s="57">
        <v>50</v>
      </c>
    </row>
    <row r="121" spans="1:7" ht="26.25" x14ac:dyDescent="0.25">
      <c r="A121" s="59">
        <v>3238</v>
      </c>
      <c r="B121" s="42" t="s">
        <v>113</v>
      </c>
      <c r="C121" s="57">
        <v>464.25</v>
      </c>
      <c r="D121" s="85">
        <v>900</v>
      </c>
      <c r="E121" s="57">
        <v>900</v>
      </c>
      <c r="F121" s="57">
        <v>900</v>
      </c>
      <c r="G121" s="57">
        <v>900</v>
      </c>
    </row>
    <row r="122" spans="1:7" ht="39" x14ac:dyDescent="0.25">
      <c r="A122" s="41">
        <v>324</v>
      </c>
      <c r="B122" s="46" t="s">
        <v>59</v>
      </c>
      <c r="C122" s="56">
        <f t="shared" ref="C122:D122" si="48">C123</f>
        <v>303.32</v>
      </c>
      <c r="D122" s="56">
        <f t="shared" si="48"/>
        <v>300</v>
      </c>
      <c r="E122" s="56">
        <f>E123</f>
        <v>350</v>
      </c>
      <c r="F122" s="56">
        <f>F123</f>
        <v>350</v>
      </c>
      <c r="G122" s="56">
        <f>G123</f>
        <v>350</v>
      </c>
    </row>
    <row r="123" spans="1:7" ht="77.25" x14ac:dyDescent="0.25">
      <c r="A123" s="63">
        <v>3241</v>
      </c>
      <c r="B123" s="64" t="s">
        <v>114</v>
      </c>
      <c r="C123" s="65">
        <v>303.32</v>
      </c>
      <c r="D123" s="85">
        <v>300</v>
      </c>
      <c r="E123" s="65">
        <v>350</v>
      </c>
      <c r="F123" s="65">
        <v>350</v>
      </c>
      <c r="G123" s="65">
        <v>350</v>
      </c>
    </row>
    <row r="124" spans="1:7" ht="51.75" x14ac:dyDescent="0.25">
      <c r="A124" s="41">
        <v>329</v>
      </c>
      <c r="B124" s="46" t="s">
        <v>77</v>
      </c>
      <c r="C124" s="56">
        <f t="shared" ref="C124" si="49">SUM(C125:C128)</f>
        <v>1483.99</v>
      </c>
      <c r="D124" s="56">
        <f>SUM(D125:D128)</f>
        <v>1050</v>
      </c>
      <c r="E124" s="56">
        <f>SUM(E125:E128)</f>
        <v>600</v>
      </c>
      <c r="F124" s="56">
        <f>SUM(F125:F128)</f>
        <v>600</v>
      </c>
      <c r="G124" s="56">
        <f>SUM(G125:G128)</f>
        <v>600</v>
      </c>
    </row>
    <row r="125" spans="1:7" ht="26.25" x14ac:dyDescent="0.25">
      <c r="A125" s="59">
        <v>3293</v>
      </c>
      <c r="B125" s="42" t="s">
        <v>79</v>
      </c>
      <c r="C125" s="57">
        <v>939.25</v>
      </c>
      <c r="D125" s="85">
        <v>700</v>
      </c>
      <c r="E125" s="57">
        <v>250</v>
      </c>
      <c r="F125" s="57">
        <v>250</v>
      </c>
      <c r="G125" s="57">
        <v>250</v>
      </c>
    </row>
    <row r="126" spans="1:7" x14ac:dyDescent="0.25">
      <c r="A126" s="59">
        <v>3294</v>
      </c>
      <c r="B126" s="42" t="s">
        <v>115</v>
      </c>
      <c r="C126" s="57">
        <v>26.54</v>
      </c>
      <c r="D126" s="85">
        <v>50</v>
      </c>
      <c r="E126" s="57">
        <v>50</v>
      </c>
      <c r="F126" s="57">
        <v>50</v>
      </c>
      <c r="G126" s="57">
        <v>50</v>
      </c>
    </row>
    <row r="127" spans="1:7" ht="39" x14ac:dyDescent="0.25">
      <c r="A127" s="59">
        <v>3295</v>
      </c>
      <c r="B127" s="42" t="s">
        <v>116</v>
      </c>
      <c r="C127" s="57">
        <v>518.20000000000005</v>
      </c>
      <c r="D127" s="85">
        <v>50</v>
      </c>
      <c r="E127" s="57">
        <v>50</v>
      </c>
      <c r="F127" s="57">
        <v>50</v>
      </c>
      <c r="G127" s="57">
        <v>50</v>
      </c>
    </row>
    <row r="128" spans="1:7" ht="51.75" x14ac:dyDescent="0.25">
      <c r="A128" s="59">
        <v>3299</v>
      </c>
      <c r="B128" s="42" t="s">
        <v>77</v>
      </c>
      <c r="C128" s="57">
        <v>0</v>
      </c>
      <c r="D128" s="85">
        <v>250</v>
      </c>
      <c r="E128" s="57">
        <v>250</v>
      </c>
      <c r="F128" s="57">
        <v>250</v>
      </c>
      <c r="G128" s="57">
        <v>250</v>
      </c>
    </row>
    <row r="129" spans="1:7" ht="26.25" x14ac:dyDescent="0.25">
      <c r="A129" s="41">
        <v>34</v>
      </c>
      <c r="B129" s="46" t="s">
        <v>117</v>
      </c>
      <c r="C129" s="56">
        <f t="shared" ref="C129:D129" si="50">C130</f>
        <v>468.69</v>
      </c>
      <c r="D129" s="56">
        <f t="shared" si="50"/>
        <v>160</v>
      </c>
      <c r="E129" s="56">
        <f>E130</f>
        <v>160</v>
      </c>
      <c r="F129" s="56">
        <f>F130</f>
        <v>160</v>
      </c>
      <c r="G129" s="56">
        <f>G130</f>
        <v>160</v>
      </c>
    </row>
    <row r="130" spans="1:7" ht="39" x14ac:dyDescent="0.25">
      <c r="A130" s="41">
        <v>343</v>
      </c>
      <c r="B130" s="46" t="s">
        <v>83</v>
      </c>
      <c r="C130" s="56">
        <f t="shared" ref="C130" si="51">C131+C132</f>
        <v>468.69</v>
      </c>
      <c r="D130" s="56">
        <f>D131+D132</f>
        <v>160</v>
      </c>
      <c r="E130" s="56">
        <f>E131+E132</f>
        <v>160</v>
      </c>
      <c r="F130" s="56">
        <f>F131+F132</f>
        <v>160</v>
      </c>
      <c r="G130" s="56">
        <f>G131+G132</f>
        <v>160</v>
      </c>
    </row>
    <row r="131" spans="1:7" ht="51.75" x14ac:dyDescent="0.25">
      <c r="A131" s="59">
        <v>3431</v>
      </c>
      <c r="B131" s="42" t="s">
        <v>118</v>
      </c>
      <c r="C131" s="57">
        <v>468.69</v>
      </c>
      <c r="D131" s="85">
        <v>150</v>
      </c>
      <c r="E131" s="57">
        <v>150</v>
      </c>
      <c r="F131" s="57">
        <v>150</v>
      </c>
      <c r="G131" s="57">
        <v>150</v>
      </c>
    </row>
    <row r="132" spans="1:7" ht="26.25" x14ac:dyDescent="0.25">
      <c r="A132" s="59">
        <v>3433</v>
      </c>
      <c r="B132" s="42" t="s">
        <v>119</v>
      </c>
      <c r="C132" s="57">
        <v>0</v>
      </c>
      <c r="D132" s="85">
        <v>10</v>
      </c>
      <c r="E132" s="57">
        <v>10</v>
      </c>
      <c r="F132" s="57">
        <v>10</v>
      </c>
      <c r="G132" s="57">
        <v>10</v>
      </c>
    </row>
    <row r="133" spans="1:7" ht="39" x14ac:dyDescent="0.25">
      <c r="A133" s="66" t="s">
        <v>143</v>
      </c>
      <c r="B133" s="67" t="s">
        <v>146</v>
      </c>
      <c r="C133" s="68">
        <f>C134</f>
        <v>16444.52</v>
      </c>
      <c r="D133" s="68">
        <f>D134</f>
        <v>10500</v>
      </c>
      <c r="E133" s="68">
        <f t="shared" ref="E133:G134" si="52">E134</f>
        <v>18500</v>
      </c>
      <c r="F133" s="68">
        <f t="shared" si="52"/>
        <v>18500</v>
      </c>
      <c r="G133" s="68">
        <f t="shared" si="52"/>
        <v>18500</v>
      </c>
    </row>
    <row r="134" spans="1:7" ht="26.25" x14ac:dyDescent="0.25">
      <c r="A134" s="41">
        <v>3</v>
      </c>
      <c r="B134" s="46" t="s">
        <v>23</v>
      </c>
      <c r="C134" s="56">
        <f t="shared" ref="C134:D134" si="53">C135</f>
        <v>16444.52</v>
      </c>
      <c r="D134" s="56">
        <f t="shared" si="53"/>
        <v>10500</v>
      </c>
      <c r="E134" s="56">
        <f t="shared" si="52"/>
        <v>18500</v>
      </c>
      <c r="F134" s="56">
        <f t="shared" si="52"/>
        <v>18500</v>
      </c>
      <c r="G134" s="56">
        <f t="shared" si="52"/>
        <v>18500</v>
      </c>
    </row>
    <row r="135" spans="1:7" ht="26.25" x14ac:dyDescent="0.25">
      <c r="A135" s="139">
        <v>32</v>
      </c>
      <c r="B135" s="140" t="s">
        <v>35</v>
      </c>
      <c r="C135" s="141">
        <f>C136+C137</f>
        <v>16444.52</v>
      </c>
      <c r="D135" s="141">
        <f>D136+D137</f>
        <v>10500</v>
      </c>
      <c r="E135" s="141">
        <f>E136+E137</f>
        <v>18500</v>
      </c>
      <c r="F135" s="141">
        <f>F136+F137</f>
        <v>18500</v>
      </c>
      <c r="G135" s="141">
        <f>G136+G137</f>
        <v>18500</v>
      </c>
    </row>
    <row r="136" spans="1:7" ht="51.75" x14ac:dyDescent="0.25">
      <c r="A136" s="59">
        <v>3231</v>
      </c>
      <c r="B136" s="42" t="s">
        <v>69</v>
      </c>
      <c r="C136" s="57">
        <v>3120.51</v>
      </c>
      <c r="D136" s="85">
        <v>1500</v>
      </c>
      <c r="E136" s="57">
        <v>3500</v>
      </c>
      <c r="F136" s="57">
        <v>3500</v>
      </c>
      <c r="G136" s="57">
        <v>3500</v>
      </c>
    </row>
    <row r="137" spans="1:7" ht="51.75" x14ac:dyDescent="0.25">
      <c r="A137" s="41">
        <v>329</v>
      </c>
      <c r="B137" s="46" t="s">
        <v>77</v>
      </c>
      <c r="C137" s="56">
        <f t="shared" ref="C137:D137" si="54">SUM(C138:C138)</f>
        <v>13324.01</v>
      </c>
      <c r="D137" s="56">
        <f t="shared" si="54"/>
        <v>9000</v>
      </c>
      <c r="E137" s="56">
        <f>SUM(E138:E138)</f>
        <v>15000</v>
      </c>
      <c r="F137" s="56">
        <f>SUM(F138:F138)</f>
        <v>15000</v>
      </c>
      <c r="G137" s="56">
        <f>SUM(G138:G138)</f>
        <v>15000</v>
      </c>
    </row>
    <row r="138" spans="1:7" ht="51.75" x14ac:dyDescent="0.25">
      <c r="A138" s="59">
        <v>3299</v>
      </c>
      <c r="B138" s="42" t="s">
        <v>77</v>
      </c>
      <c r="C138" s="57">
        <v>13324.01</v>
      </c>
      <c r="D138" s="85">
        <v>9000</v>
      </c>
      <c r="E138" s="57">
        <v>15000</v>
      </c>
      <c r="F138" s="57">
        <v>15000</v>
      </c>
      <c r="G138" s="57">
        <v>15000</v>
      </c>
    </row>
    <row r="139" spans="1:7" ht="63.75" x14ac:dyDescent="0.25">
      <c r="A139" s="53" t="s">
        <v>87</v>
      </c>
      <c r="B139" s="54" t="s">
        <v>120</v>
      </c>
      <c r="C139" s="55">
        <f>SUM(C141)</f>
        <v>1367457.6</v>
      </c>
      <c r="D139" s="55">
        <f>SUM(D141)</f>
        <v>1492000</v>
      </c>
      <c r="E139" s="55">
        <f>SUM(E141)</f>
        <v>1850700</v>
      </c>
      <c r="F139" s="55">
        <f>SUM(F141)</f>
        <v>1850700</v>
      </c>
      <c r="G139" s="55">
        <f>SUM(G141)</f>
        <v>1850700</v>
      </c>
    </row>
    <row r="140" spans="1:7" ht="39" x14ac:dyDescent="0.25">
      <c r="A140" s="70" t="s">
        <v>143</v>
      </c>
      <c r="B140" s="71" t="s">
        <v>147</v>
      </c>
      <c r="C140" s="72">
        <f t="shared" ref="C140:D140" si="55">C139</f>
        <v>1367457.6</v>
      </c>
      <c r="D140" s="72">
        <f t="shared" si="55"/>
        <v>1492000</v>
      </c>
      <c r="E140" s="72">
        <f>E139</f>
        <v>1850700</v>
      </c>
      <c r="F140" s="72">
        <f>F139</f>
        <v>1850700</v>
      </c>
      <c r="G140" s="72">
        <f>G139</f>
        <v>1850700</v>
      </c>
    </row>
    <row r="141" spans="1:7" ht="26.25" x14ac:dyDescent="0.25">
      <c r="A141" s="74">
        <v>3</v>
      </c>
      <c r="B141" s="75" t="s">
        <v>23</v>
      </c>
      <c r="C141" s="60">
        <f>SUM(C142+C151+C159)</f>
        <v>1367457.6</v>
      </c>
      <c r="D141" s="60">
        <f>SUM(D142+D151)</f>
        <v>1492000</v>
      </c>
      <c r="E141" s="60">
        <f>SUM(E142+E151+E159)</f>
        <v>1850700</v>
      </c>
      <c r="F141" s="60">
        <f>SUM(F142+F151+F159)</f>
        <v>1850700</v>
      </c>
      <c r="G141" s="60">
        <f>SUM(G142+G151+G159)</f>
        <v>1850700</v>
      </c>
    </row>
    <row r="142" spans="1:7" ht="26.25" x14ac:dyDescent="0.25">
      <c r="A142" s="143">
        <v>31</v>
      </c>
      <c r="B142" s="144" t="s">
        <v>24</v>
      </c>
      <c r="C142" s="145">
        <f>C143+C148</f>
        <v>1326086.24</v>
      </c>
      <c r="D142" s="145">
        <f>D143+D148</f>
        <v>1454000</v>
      </c>
      <c r="E142" s="145">
        <f>E143+E148</f>
        <v>1794100</v>
      </c>
      <c r="F142" s="145">
        <f>F143+F148</f>
        <v>1794100</v>
      </c>
      <c r="G142" s="145">
        <f>G143+G148</f>
        <v>1794100</v>
      </c>
    </row>
    <row r="143" spans="1:7" x14ac:dyDescent="0.25">
      <c r="A143" s="74">
        <v>311</v>
      </c>
      <c r="B143" s="75" t="s">
        <v>97</v>
      </c>
      <c r="C143" s="60">
        <f>C144+C145+C146+C147</f>
        <v>1146341.69</v>
      </c>
      <c r="D143" s="60">
        <f>D144+D145+D146+D147</f>
        <v>1284000</v>
      </c>
      <c r="E143" s="60">
        <f>E144+E145+E146+E147</f>
        <v>1604000</v>
      </c>
      <c r="F143" s="60">
        <f>F144+F145+F146+F147</f>
        <v>1604000</v>
      </c>
      <c r="G143" s="60">
        <f>G144+G145+G146+G147</f>
        <v>1604000</v>
      </c>
    </row>
    <row r="144" spans="1:7" ht="26.25" x14ac:dyDescent="0.25">
      <c r="A144" s="59">
        <v>3111</v>
      </c>
      <c r="B144" s="42" t="s">
        <v>98</v>
      </c>
      <c r="C144" s="57">
        <v>1054309.53</v>
      </c>
      <c r="D144" s="85">
        <v>1200000</v>
      </c>
      <c r="E144" s="57">
        <v>1500000</v>
      </c>
      <c r="F144" s="57">
        <v>1500000</v>
      </c>
      <c r="G144" s="57">
        <v>1500000</v>
      </c>
    </row>
    <row r="145" spans="1:7" ht="39" x14ac:dyDescent="0.25">
      <c r="A145" s="59">
        <v>3113</v>
      </c>
      <c r="B145" s="42" t="s">
        <v>121</v>
      </c>
      <c r="C145" s="57">
        <v>13892.57</v>
      </c>
      <c r="D145" s="85">
        <v>15000</v>
      </c>
      <c r="E145" s="57">
        <v>21000</v>
      </c>
      <c r="F145" s="57">
        <v>21000</v>
      </c>
      <c r="G145" s="57">
        <v>21000</v>
      </c>
    </row>
    <row r="146" spans="1:7" ht="39" x14ac:dyDescent="0.25">
      <c r="A146" s="59">
        <v>3114</v>
      </c>
      <c r="B146" s="42" t="s">
        <v>122</v>
      </c>
      <c r="C146" s="57">
        <v>30791.15</v>
      </c>
      <c r="D146" s="85">
        <v>30000</v>
      </c>
      <c r="E146" s="57">
        <v>38000</v>
      </c>
      <c r="F146" s="57">
        <v>38000</v>
      </c>
      <c r="G146" s="57">
        <v>38000</v>
      </c>
    </row>
    <row r="147" spans="1:7" ht="26.25" x14ac:dyDescent="0.25">
      <c r="A147" s="59">
        <v>3121</v>
      </c>
      <c r="B147" s="42" t="s">
        <v>99</v>
      </c>
      <c r="C147" s="57">
        <v>47348.44</v>
      </c>
      <c r="D147" s="85">
        <v>39000</v>
      </c>
      <c r="E147" s="57">
        <v>45000</v>
      </c>
      <c r="F147" s="57">
        <v>45000</v>
      </c>
      <c r="G147" s="57">
        <v>45000</v>
      </c>
    </row>
    <row r="148" spans="1:7" ht="26.25" x14ac:dyDescent="0.25">
      <c r="A148" s="74">
        <v>313</v>
      </c>
      <c r="B148" s="75" t="s">
        <v>100</v>
      </c>
      <c r="C148" s="60">
        <f>C149+C150</f>
        <v>179744.55</v>
      </c>
      <c r="D148" s="60">
        <f t="shared" ref="D148:G148" si="56">D149+D150</f>
        <v>170000</v>
      </c>
      <c r="E148" s="60">
        <f t="shared" si="56"/>
        <v>190100</v>
      </c>
      <c r="F148" s="60">
        <f t="shared" si="56"/>
        <v>190100</v>
      </c>
      <c r="G148" s="60">
        <f t="shared" si="56"/>
        <v>190100</v>
      </c>
    </row>
    <row r="149" spans="1:7" ht="51.75" x14ac:dyDescent="0.25">
      <c r="A149" s="59">
        <v>3132</v>
      </c>
      <c r="B149" s="42" t="s">
        <v>101</v>
      </c>
      <c r="C149" s="57">
        <v>179744.55</v>
      </c>
      <c r="D149" s="85">
        <v>170000</v>
      </c>
      <c r="E149" s="57">
        <v>190000</v>
      </c>
      <c r="F149" s="57">
        <v>190000</v>
      </c>
      <c r="G149" s="57">
        <v>190000</v>
      </c>
    </row>
    <row r="150" spans="1:7" ht="51.75" x14ac:dyDescent="0.25">
      <c r="A150" s="59">
        <v>3133</v>
      </c>
      <c r="B150" s="42" t="s">
        <v>206</v>
      </c>
      <c r="C150" s="57">
        <v>0</v>
      </c>
      <c r="D150" s="57">
        <v>0</v>
      </c>
      <c r="E150" s="138">
        <v>100</v>
      </c>
      <c r="F150" s="138">
        <v>100</v>
      </c>
      <c r="G150" s="138">
        <v>100</v>
      </c>
    </row>
    <row r="151" spans="1:7" ht="26.25" x14ac:dyDescent="0.25">
      <c r="A151" s="74">
        <v>32</v>
      </c>
      <c r="B151" s="75" t="s">
        <v>35</v>
      </c>
      <c r="C151" s="60">
        <f>SUM(C152+C156+C154)</f>
        <v>41371.360000000001</v>
      </c>
      <c r="D151" s="60">
        <f t="shared" ref="D151:G151" si="57">SUM(D152+D156+D154)</f>
        <v>38000</v>
      </c>
      <c r="E151" s="60">
        <f t="shared" si="57"/>
        <v>51600</v>
      </c>
      <c r="F151" s="60">
        <f t="shared" si="57"/>
        <v>51600</v>
      </c>
      <c r="G151" s="60">
        <f t="shared" si="57"/>
        <v>51600</v>
      </c>
    </row>
    <row r="152" spans="1:7" ht="39" x14ac:dyDescent="0.25">
      <c r="A152" s="74">
        <v>321</v>
      </c>
      <c r="B152" s="75" t="s">
        <v>59</v>
      </c>
      <c r="C152" s="60">
        <f t="shared" ref="C152:G152" si="58">SUM(C153)</f>
        <v>36996.480000000003</v>
      </c>
      <c r="D152" s="60">
        <f t="shared" si="58"/>
        <v>35000</v>
      </c>
      <c r="E152" s="60">
        <f t="shared" si="58"/>
        <v>45000</v>
      </c>
      <c r="F152" s="60">
        <f t="shared" si="58"/>
        <v>45000</v>
      </c>
      <c r="G152" s="60">
        <f t="shared" si="58"/>
        <v>45000</v>
      </c>
    </row>
    <row r="153" spans="1:7" ht="51.75" x14ac:dyDescent="0.25">
      <c r="A153" s="59">
        <v>3212</v>
      </c>
      <c r="B153" s="42" t="s">
        <v>102</v>
      </c>
      <c r="C153" s="57">
        <v>36996.480000000003</v>
      </c>
      <c r="D153" s="85">
        <v>35000</v>
      </c>
      <c r="E153" s="57">
        <v>45000</v>
      </c>
      <c r="F153" s="57">
        <v>45000</v>
      </c>
      <c r="G153" s="57">
        <v>45000</v>
      </c>
    </row>
    <row r="154" spans="1:7" ht="26.25" x14ac:dyDescent="0.25">
      <c r="A154" s="41">
        <v>323</v>
      </c>
      <c r="B154" s="46" t="s">
        <v>68</v>
      </c>
      <c r="C154" s="56">
        <f>C155</f>
        <v>0</v>
      </c>
      <c r="D154" s="56">
        <f t="shared" ref="D154:G154" si="59">D155</f>
        <v>100</v>
      </c>
      <c r="E154" s="56">
        <f t="shared" si="59"/>
        <v>100</v>
      </c>
      <c r="F154" s="56">
        <f t="shared" si="59"/>
        <v>100</v>
      </c>
      <c r="G154" s="56">
        <f t="shared" si="59"/>
        <v>100</v>
      </c>
    </row>
    <row r="155" spans="1:7" ht="26.25" x14ac:dyDescent="0.25">
      <c r="A155" s="59">
        <v>3237</v>
      </c>
      <c r="B155" s="42" t="s">
        <v>74</v>
      </c>
      <c r="C155" s="57">
        <v>0</v>
      </c>
      <c r="D155" s="85">
        <v>100</v>
      </c>
      <c r="E155" s="57">
        <v>100</v>
      </c>
      <c r="F155" s="57">
        <v>100</v>
      </c>
      <c r="G155" s="57">
        <v>100</v>
      </c>
    </row>
    <row r="156" spans="1:7" ht="51.75" x14ac:dyDescent="0.25">
      <c r="A156" s="41">
        <v>329</v>
      </c>
      <c r="B156" s="46" t="s">
        <v>77</v>
      </c>
      <c r="C156" s="56">
        <f>SUM(C157:C158)</f>
        <v>4374.88</v>
      </c>
      <c r="D156" s="56">
        <f t="shared" ref="D156:G156" si="60">SUM(D157:D158)</f>
        <v>2900</v>
      </c>
      <c r="E156" s="56">
        <f t="shared" si="60"/>
        <v>6500</v>
      </c>
      <c r="F156" s="56">
        <f t="shared" si="60"/>
        <v>6500</v>
      </c>
      <c r="G156" s="56">
        <f t="shared" si="60"/>
        <v>6500</v>
      </c>
    </row>
    <row r="157" spans="1:7" ht="26.25" x14ac:dyDescent="0.25">
      <c r="A157" s="59">
        <v>3295</v>
      </c>
      <c r="B157" s="42" t="s">
        <v>123</v>
      </c>
      <c r="C157" s="57">
        <v>4374.88</v>
      </c>
      <c r="D157" s="85">
        <v>2900</v>
      </c>
      <c r="E157" s="57">
        <v>3500</v>
      </c>
      <c r="F157" s="57">
        <v>3500</v>
      </c>
      <c r="G157" s="57">
        <v>3500</v>
      </c>
    </row>
    <row r="158" spans="1:7" ht="39" x14ac:dyDescent="0.25">
      <c r="A158" s="59">
        <v>3296</v>
      </c>
      <c r="B158" s="42" t="s">
        <v>205</v>
      </c>
      <c r="C158" s="57">
        <v>0</v>
      </c>
      <c r="D158" s="57">
        <v>0</v>
      </c>
      <c r="E158" s="138">
        <v>3000</v>
      </c>
      <c r="F158" s="138">
        <v>3000</v>
      </c>
      <c r="G158" s="138">
        <v>3000</v>
      </c>
    </row>
    <row r="159" spans="1:7" ht="26.25" x14ac:dyDescent="0.25">
      <c r="A159" s="41">
        <v>343</v>
      </c>
      <c r="B159" s="46" t="s">
        <v>119</v>
      </c>
      <c r="C159" s="56">
        <f>C160</f>
        <v>0</v>
      </c>
      <c r="D159" s="56">
        <f t="shared" ref="D159:G159" si="61">D160</f>
        <v>0</v>
      </c>
      <c r="E159" s="56">
        <f t="shared" si="61"/>
        <v>5000</v>
      </c>
      <c r="F159" s="56">
        <f>F160</f>
        <v>5000</v>
      </c>
      <c r="G159" s="56">
        <f t="shared" si="61"/>
        <v>5000</v>
      </c>
    </row>
    <row r="160" spans="1:7" ht="26.25" x14ac:dyDescent="0.25">
      <c r="A160" s="59">
        <v>3433</v>
      </c>
      <c r="B160" s="42" t="s">
        <v>119</v>
      </c>
      <c r="C160" s="57">
        <v>0</v>
      </c>
      <c r="D160" s="57">
        <v>0</v>
      </c>
      <c r="E160" s="138">
        <v>5000</v>
      </c>
      <c r="F160" s="138">
        <v>5000</v>
      </c>
      <c r="G160" s="138">
        <v>5000</v>
      </c>
    </row>
    <row r="161" spans="1:7" ht="38.25" x14ac:dyDescent="0.25">
      <c r="A161" s="76" t="s">
        <v>185</v>
      </c>
      <c r="B161" s="77" t="s">
        <v>186</v>
      </c>
      <c r="C161" s="78">
        <f>C162+C167</f>
        <v>108278.57999999999</v>
      </c>
      <c r="D161" s="78">
        <f>D162</f>
        <v>90000</v>
      </c>
      <c r="E161" s="78">
        <f>E162</f>
        <v>90000</v>
      </c>
      <c r="F161" s="78">
        <f t="shared" ref="F161:G161" si="62">F162</f>
        <v>90000</v>
      </c>
      <c r="G161" s="78">
        <f t="shared" si="62"/>
        <v>90000</v>
      </c>
    </row>
    <row r="162" spans="1:7" ht="39" x14ac:dyDescent="0.25">
      <c r="A162" s="70" t="s">
        <v>143</v>
      </c>
      <c r="B162" s="71" t="s">
        <v>148</v>
      </c>
      <c r="C162" s="73">
        <f>C163+C167</f>
        <v>82389.149999999994</v>
      </c>
      <c r="D162" s="73">
        <f>D163+D167</f>
        <v>90000</v>
      </c>
      <c r="E162" s="73">
        <f>E163+E167</f>
        <v>90000</v>
      </c>
      <c r="F162" s="73">
        <f t="shared" ref="F162:G162" si="63">F163+F167</f>
        <v>90000</v>
      </c>
      <c r="G162" s="73">
        <f t="shared" si="63"/>
        <v>90000</v>
      </c>
    </row>
    <row r="163" spans="1:7" ht="26.25" x14ac:dyDescent="0.25">
      <c r="A163" s="74">
        <v>3</v>
      </c>
      <c r="B163" s="75" t="s">
        <v>23</v>
      </c>
      <c r="C163" s="60">
        <f t="shared" ref="C163:G165" si="64">SUM(C164)</f>
        <v>56499.72</v>
      </c>
      <c r="D163" s="60">
        <f t="shared" si="64"/>
        <v>48000</v>
      </c>
      <c r="E163" s="60">
        <f t="shared" si="64"/>
        <v>55000</v>
      </c>
      <c r="F163" s="60">
        <f t="shared" si="64"/>
        <v>55000</v>
      </c>
      <c r="G163" s="60">
        <f t="shared" si="64"/>
        <v>55000</v>
      </c>
    </row>
    <row r="164" spans="1:7" ht="90" x14ac:dyDescent="0.25">
      <c r="A164" s="143">
        <v>37</v>
      </c>
      <c r="B164" s="144" t="s">
        <v>85</v>
      </c>
      <c r="C164" s="145">
        <f t="shared" si="64"/>
        <v>56499.72</v>
      </c>
      <c r="D164" s="145">
        <f t="shared" si="64"/>
        <v>48000</v>
      </c>
      <c r="E164" s="145">
        <f t="shared" si="64"/>
        <v>55000</v>
      </c>
      <c r="F164" s="145">
        <f t="shared" si="64"/>
        <v>55000</v>
      </c>
      <c r="G164" s="145">
        <f t="shared" si="64"/>
        <v>55000</v>
      </c>
    </row>
    <row r="165" spans="1:7" ht="64.5" x14ac:dyDescent="0.25">
      <c r="A165" s="74">
        <v>372</v>
      </c>
      <c r="B165" s="75" t="s">
        <v>86</v>
      </c>
      <c r="C165" s="60">
        <f t="shared" si="64"/>
        <v>56499.72</v>
      </c>
      <c r="D165" s="60">
        <f t="shared" si="64"/>
        <v>48000</v>
      </c>
      <c r="E165" s="60">
        <f t="shared" si="64"/>
        <v>55000</v>
      </c>
      <c r="F165" s="60">
        <f t="shared" si="64"/>
        <v>55000</v>
      </c>
      <c r="G165" s="60">
        <f t="shared" si="64"/>
        <v>55000</v>
      </c>
    </row>
    <row r="166" spans="1:7" ht="51.75" x14ac:dyDescent="0.25">
      <c r="A166" s="59">
        <v>3722</v>
      </c>
      <c r="B166" s="42" t="s">
        <v>142</v>
      </c>
      <c r="C166" s="57">
        <v>56499.72</v>
      </c>
      <c r="D166" s="113">
        <v>48000</v>
      </c>
      <c r="E166" s="57">
        <v>55000</v>
      </c>
      <c r="F166" s="57">
        <v>55000</v>
      </c>
      <c r="G166" s="57">
        <v>55000</v>
      </c>
    </row>
    <row r="167" spans="1:7" ht="51.75" x14ac:dyDescent="0.25">
      <c r="A167" s="41">
        <v>4</v>
      </c>
      <c r="B167" s="46" t="s">
        <v>25</v>
      </c>
      <c r="C167" s="56">
        <f>C168</f>
        <v>25889.43</v>
      </c>
      <c r="D167" s="56">
        <f t="shared" ref="D167:G169" si="65">D168</f>
        <v>42000</v>
      </c>
      <c r="E167" s="56">
        <f t="shared" si="65"/>
        <v>35000</v>
      </c>
      <c r="F167" s="56">
        <f t="shared" si="65"/>
        <v>35000</v>
      </c>
      <c r="G167" s="56">
        <f t="shared" si="65"/>
        <v>35000</v>
      </c>
    </row>
    <row r="168" spans="1:7" ht="63.75" x14ac:dyDescent="0.25">
      <c r="A168" s="139">
        <v>42</v>
      </c>
      <c r="B168" s="146" t="s">
        <v>49</v>
      </c>
      <c r="C168" s="141">
        <f>C169</f>
        <v>25889.43</v>
      </c>
      <c r="D168" s="141">
        <v>42000</v>
      </c>
      <c r="E168" s="141">
        <f t="shared" si="65"/>
        <v>35000</v>
      </c>
      <c r="F168" s="141">
        <f t="shared" si="65"/>
        <v>35000</v>
      </c>
      <c r="G168" s="141">
        <f t="shared" si="65"/>
        <v>35000</v>
      </c>
    </row>
    <row r="169" spans="1:7" ht="64.5" x14ac:dyDescent="0.25">
      <c r="A169" s="41">
        <v>424</v>
      </c>
      <c r="B169" s="46" t="s">
        <v>124</v>
      </c>
      <c r="C169" s="56">
        <f>C170</f>
        <v>25889.43</v>
      </c>
      <c r="D169" s="56">
        <f>D170</f>
        <v>42000</v>
      </c>
      <c r="E169" s="56">
        <f t="shared" si="65"/>
        <v>35000</v>
      </c>
      <c r="F169" s="56">
        <f t="shared" si="65"/>
        <v>35000</v>
      </c>
      <c r="G169" s="56">
        <f t="shared" si="65"/>
        <v>35000</v>
      </c>
    </row>
    <row r="170" spans="1:7" x14ac:dyDescent="0.25">
      <c r="A170" s="59">
        <v>4241</v>
      </c>
      <c r="B170" s="42" t="s">
        <v>125</v>
      </c>
      <c r="C170" s="57">
        <v>25889.43</v>
      </c>
      <c r="D170" s="58">
        <v>42000</v>
      </c>
      <c r="E170" s="57">
        <v>35000</v>
      </c>
      <c r="F170" s="57">
        <v>35000</v>
      </c>
      <c r="G170" s="57">
        <v>35000</v>
      </c>
    </row>
    <row r="171" spans="1:7" ht="38.25" x14ac:dyDescent="0.25">
      <c r="A171" s="80" t="s">
        <v>92</v>
      </c>
      <c r="B171" s="81" t="s">
        <v>126</v>
      </c>
      <c r="C171" s="82">
        <f>C172</f>
        <v>3829.62</v>
      </c>
      <c r="D171" s="82">
        <f t="shared" ref="D171:G175" si="66">D172</f>
        <v>4000</v>
      </c>
      <c r="E171" s="82">
        <f t="shared" si="66"/>
        <v>210000</v>
      </c>
      <c r="F171" s="82">
        <f t="shared" si="66"/>
        <v>210000</v>
      </c>
      <c r="G171" s="82">
        <f t="shared" si="66"/>
        <v>210000</v>
      </c>
    </row>
    <row r="172" spans="1:7" ht="38.25" x14ac:dyDescent="0.25">
      <c r="A172" s="87" t="s">
        <v>143</v>
      </c>
      <c r="B172" s="88" t="s">
        <v>149</v>
      </c>
      <c r="C172" s="72">
        <f t="shared" ref="C172:D172" si="67">C173</f>
        <v>3829.62</v>
      </c>
      <c r="D172" s="72">
        <f t="shared" si="67"/>
        <v>4000</v>
      </c>
      <c r="E172" s="72">
        <f t="shared" si="66"/>
        <v>210000</v>
      </c>
      <c r="F172" s="72">
        <f t="shared" si="66"/>
        <v>210000</v>
      </c>
      <c r="G172" s="72">
        <f t="shared" si="66"/>
        <v>210000</v>
      </c>
    </row>
    <row r="173" spans="1:7" ht="26.25" x14ac:dyDescent="0.25">
      <c r="A173" s="83">
        <v>3</v>
      </c>
      <c r="B173" s="75" t="s">
        <v>23</v>
      </c>
      <c r="C173" s="60">
        <f>C175</f>
        <v>3829.62</v>
      </c>
      <c r="D173" s="60">
        <f>D175</f>
        <v>4000</v>
      </c>
      <c r="E173" s="60">
        <f>E175</f>
        <v>210000</v>
      </c>
      <c r="F173" s="60">
        <f>F175</f>
        <v>210000</v>
      </c>
      <c r="G173" s="60">
        <f>G175</f>
        <v>210000</v>
      </c>
    </row>
    <row r="174" spans="1:7" ht="26.25" x14ac:dyDescent="0.25">
      <c r="A174" s="74">
        <v>32</v>
      </c>
      <c r="B174" s="75" t="s">
        <v>35</v>
      </c>
      <c r="C174" s="60">
        <f>C175</f>
        <v>3829.62</v>
      </c>
      <c r="D174" s="60">
        <f>D175</f>
        <v>4000</v>
      </c>
      <c r="E174" s="60">
        <f>E175</f>
        <v>210000</v>
      </c>
      <c r="F174" s="60">
        <f>F175</f>
        <v>210000</v>
      </c>
      <c r="G174" s="60">
        <f>G175</f>
        <v>210000</v>
      </c>
    </row>
    <row r="175" spans="1:7" ht="39" x14ac:dyDescent="0.25">
      <c r="A175" s="86">
        <v>322</v>
      </c>
      <c r="B175" s="46" t="s">
        <v>63</v>
      </c>
      <c r="C175" s="56">
        <f t="shared" ref="C175" si="68">C176</f>
        <v>3829.62</v>
      </c>
      <c r="D175" s="56">
        <v>4000</v>
      </c>
      <c r="E175" s="56">
        <f t="shared" si="66"/>
        <v>210000</v>
      </c>
      <c r="F175" s="56">
        <f t="shared" si="66"/>
        <v>210000</v>
      </c>
      <c r="G175" s="56">
        <f t="shared" si="66"/>
        <v>210000</v>
      </c>
    </row>
    <row r="176" spans="1:7" ht="26.25" x14ac:dyDescent="0.25">
      <c r="A176" s="84">
        <v>3222</v>
      </c>
      <c r="B176" s="42" t="s">
        <v>109</v>
      </c>
      <c r="C176" s="57">
        <v>3829.62</v>
      </c>
      <c r="D176" s="85">
        <v>4000</v>
      </c>
      <c r="E176" s="57">
        <v>210000</v>
      </c>
      <c r="F176" s="57">
        <v>210000</v>
      </c>
      <c r="G176" s="57">
        <v>210000</v>
      </c>
    </row>
    <row r="177" spans="1:7" ht="38.25" x14ac:dyDescent="0.25">
      <c r="A177" s="53" t="s">
        <v>127</v>
      </c>
      <c r="B177" s="54" t="s">
        <v>128</v>
      </c>
      <c r="C177" s="55">
        <f t="shared" ref="C177" si="69">C178+C196</f>
        <v>45963.26999999999</v>
      </c>
      <c r="D177" s="55">
        <f>D178+D196</f>
        <v>57800</v>
      </c>
      <c r="E177" s="55">
        <f>E178+E196</f>
        <v>77050</v>
      </c>
      <c r="F177" s="55">
        <f t="shared" ref="F177:G177" si="70">F178+F196</f>
        <v>77050</v>
      </c>
      <c r="G177" s="55">
        <f t="shared" si="70"/>
        <v>77050</v>
      </c>
    </row>
    <row r="178" spans="1:7" ht="38.25" x14ac:dyDescent="0.25">
      <c r="A178" s="89" t="s">
        <v>143</v>
      </c>
      <c r="B178" s="90" t="s">
        <v>146</v>
      </c>
      <c r="C178" s="91">
        <f t="shared" ref="C178:D178" si="71">C179</f>
        <v>18672.87</v>
      </c>
      <c r="D178" s="91">
        <f t="shared" si="71"/>
        <v>29950</v>
      </c>
      <c r="E178" s="91">
        <f>E179</f>
        <v>37050</v>
      </c>
      <c r="F178" s="91">
        <f>F179</f>
        <v>37050</v>
      </c>
      <c r="G178" s="91">
        <f>G179</f>
        <v>37050</v>
      </c>
    </row>
    <row r="179" spans="1:7" ht="26.25" x14ac:dyDescent="0.25">
      <c r="A179" s="41">
        <v>3</v>
      </c>
      <c r="B179" s="46" t="s">
        <v>23</v>
      </c>
      <c r="C179" s="56">
        <f t="shared" ref="C179:D179" si="72">SUM(C180+C188)</f>
        <v>18672.87</v>
      </c>
      <c r="D179" s="56">
        <f t="shared" si="72"/>
        <v>29950</v>
      </c>
      <c r="E179" s="56">
        <f>SUM(E180+E188)</f>
        <v>37050</v>
      </c>
      <c r="F179" s="56">
        <f>SUM(F180+F188)</f>
        <v>37050</v>
      </c>
      <c r="G179" s="56">
        <f>SUM(G180+G188)</f>
        <v>37050</v>
      </c>
    </row>
    <row r="180" spans="1:7" ht="26.25" x14ac:dyDescent="0.25">
      <c r="A180" s="139">
        <v>31</v>
      </c>
      <c r="B180" s="140" t="s">
        <v>24</v>
      </c>
      <c r="C180" s="141">
        <f>SUM(C181+C184+C186)</f>
        <v>17511.23</v>
      </c>
      <c r="D180" s="141">
        <f t="shared" ref="D180" si="73">SUM(D181+D184+D186)</f>
        <v>29300</v>
      </c>
      <c r="E180" s="141">
        <f>SUM(E181+E184+E186)</f>
        <v>31250</v>
      </c>
      <c r="F180" s="141">
        <f>SUM(F181+F184+F186)</f>
        <v>31250</v>
      </c>
      <c r="G180" s="141">
        <f>SUM(G181+G184+G186)</f>
        <v>31250</v>
      </c>
    </row>
    <row r="181" spans="1:7" x14ac:dyDescent="0.25">
      <c r="A181" s="41">
        <v>311</v>
      </c>
      <c r="B181" s="46" t="s">
        <v>97</v>
      </c>
      <c r="C181" s="56">
        <f t="shared" ref="C181:E181" si="74">C182+C183</f>
        <v>17511.23</v>
      </c>
      <c r="D181" s="56">
        <f t="shared" si="74"/>
        <v>29100</v>
      </c>
      <c r="E181" s="56">
        <f t="shared" si="74"/>
        <v>30100</v>
      </c>
      <c r="F181" s="56">
        <f>F182+F183</f>
        <v>30100</v>
      </c>
      <c r="G181" s="56">
        <f>G182+G183</f>
        <v>30100</v>
      </c>
    </row>
    <row r="182" spans="1:7" ht="26.25" x14ac:dyDescent="0.25">
      <c r="A182" s="59">
        <v>3111</v>
      </c>
      <c r="B182" s="42" t="s">
        <v>98</v>
      </c>
      <c r="C182" s="57">
        <v>17511.23</v>
      </c>
      <c r="D182" s="85">
        <v>29000</v>
      </c>
      <c r="E182" s="57">
        <v>30000</v>
      </c>
      <c r="F182" s="57">
        <v>30000</v>
      </c>
      <c r="G182" s="57">
        <v>30000</v>
      </c>
    </row>
    <row r="183" spans="1:7" ht="39" x14ac:dyDescent="0.25">
      <c r="A183" s="59">
        <v>3113</v>
      </c>
      <c r="B183" s="42" t="s">
        <v>121</v>
      </c>
      <c r="C183" s="57">
        <v>0</v>
      </c>
      <c r="D183" s="85">
        <v>100</v>
      </c>
      <c r="E183" s="57">
        <v>100</v>
      </c>
      <c r="F183" s="57">
        <v>100</v>
      </c>
      <c r="G183" s="57">
        <v>100</v>
      </c>
    </row>
    <row r="184" spans="1:7" ht="39" x14ac:dyDescent="0.25">
      <c r="A184" s="41">
        <v>312</v>
      </c>
      <c r="B184" s="46" t="s">
        <v>99</v>
      </c>
      <c r="C184" s="56">
        <f t="shared" ref="C184:D184" si="75">SUM(C185)</f>
        <v>0</v>
      </c>
      <c r="D184" s="56">
        <f t="shared" si="75"/>
        <v>100</v>
      </c>
      <c r="E184" s="56">
        <f>SUM(E185)</f>
        <v>1000</v>
      </c>
      <c r="F184" s="56">
        <f>SUM(F185)</f>
        <v>1000</v>
      </c>
      <c r="G184" s="56">
        <f>SUM(G185)</f>
        <v>1000</v>
      </c>
    </row>
    <row r="185" spans="1:7" ht="26.25" x14ac:dyDescent="0.25">
      <c r="A185" s="59">
        <v>3121</v>
      </c>
      <c r="B185" s="42" t="s">
        <v>99</v>
      </c>
      <c r="C185" s="57">
        <v>0</v>
      </c>
      <c r="D185" s="85">
        <v>100</v>
      </c>
      <c r="E185" s="57">
        <v>1000</v>
      </c>
      <c r="F185" s="57">
        <v>1000</v>
      </c>
      <c r="G185" s="57">
        <v>1000</v>
      </c>
    </row>
    <row r="186" spans="1:7" ht="26.25" x14ac:dyDescent="0.25">
      <c r="A186" s="41">
        <v>313</v>
      </c>
      <c r="B186" s="46" t="s">
        <v>100</v>
      </c>
      <c r="C186" s="56">
        <f t="shared" ref="C186:D186" si="76">SUM(C187)</f>
        <v>0</v>
      </c>
      <c r="D186" s="56">
        <f t="shared" si="76"/>
        <v>100</v>
      </c>
      <c r="E186" s="56">
        <f>SUM(E187)</f>
        <v>150</v>
      </c>
      <c r="F186" s="56">
        <f>SUM(F187)</f>
        <v>150</v>
      </c>
      <c r="G186" s="56">
        <f>SUM(G187)</f>
        <v>150</v>
      </c>
    </row>
    <row r="187" spans="1:7" ht="51.75" x14ac:dyDescent="0.25">
      <c r="A187" s="59">
        <v>3132</v>
      </c>
      <c r="B187" s="42" t="s">
        <v>101</v>
      </c>
      <c r="C187" s="57">
        <v>0</v>
      </c>
      <c r="D187" s="113">
        <v>100</v>
      </c>
      <c r="E187" s="57">
        <v>150</v>
      </c>
      <c r="F187" s="57">
        <v>150</v>
      </c>
      <c r="G187" s="57">
        <v>150</v>
      </c>
    </row>
    <row r="188" spans="1:7" ht="26.25" x14ac:dyDescent="0.25">
      <c r="A188" s="139">
        <v>32</v>
      </c>
      <c r="B188" s="140" t="s">
        <v>35</v>
      </c>
      <c r="C188" s="141">
        <f t="shared" ref="C188" si="77">C189+C192</f>
        <v>1161.6399999999999</v>
      </c>
      <c r="D188" s="141">
        <f>D189+D192</f>
        <v>650</v>
      </c>
      <c r="E188" s="141">
        <f>E189+E192</f>
        <v>5800</v>
      </c>
      <c r="F188" s="141">
        <f>F189+F192</f>
        <v>5800</v>
      </c>
      <c r="G188" s="141">
        <f>G189+G192</f>
        <v>5800</v>
      </c>
    </row>
    <row r="189" spans="1:7" ht="39" x14ac:dyDescent="0.25">
      <c r="A189" s="41">
        <v>321</v>
      </c>
      <c r="B189" s="46" t="s">
        <v>59</v>
      </c>
      <c r="C189" s="56">
        <f t="shared" ref="C189" si="78">C190+C191</f>
        <v>0</v>
      </c>
      <c r="D189" s="56">
        <v>200</v>
      </c>
      <c r="E189" s="56">
        <f>E190+E191</f>
        <v>300</v>
      </c>
      <c r="F189" s="56">
        <f>F190+F191</f>
        <v>300</v>
      </c>
      <c r="G189" s="56">
        <f>G190+G191</f>
        <v>300</v>
      </c>
    </row>
    <row r="190" spans="1:7" ht="51.75" x14ac:dyDescent="0.25">
      <c r="A190" s="59">
        <v>3212</v>
      </c>
      <c r="B190" s="42" t="s">
        <v>102</v>
      </c>
      <c r="C190" s="57">
        <v>0</v>
      </c>
      <c r="D190" s="58">
        <v>100</v>
      </c>
      <c r="E190" s="57">
        <v>150</v>
      </c>
      <c r="F190" s="57">
        <v>150</v>
      </c>
      <c r="G190" s="57">
        <v>150</v>
      </c>
    </row>
    <row r="191" spans="1:7" ht="51.75" x14ac:dyDescent="0.25">
      <c r="A191" s="59">
        <v>3214</v>
      </c>
      <c r="B191" s="42" t="s">
        <v>62</v>
      </c>
      <c r="C191" s="57">
        <v>0</v>
      </c>
      <c r="D191" s="58">
        <v>100</v>
      </c>
      <c r="E191" s="57">
        <v>150</v>
      </c>
      <c r="F191" s="57">
        <v>150</v>
      </c>
      <c r="G191" s="57">
        <v>150</v>
      </c>
    </row>
    <row r="192" spans="1:7" ht="39" x14ac:dyDescent="0.25">
      <c r="A192" s="41">
        <v>322</v>
      </c>
      <c r="B192" s="46" t="s">
        <v>63</v>
      </c>
      <c r="C192" s="56">
        <f>C193+C194+C195</f>
        <v>1161.6399999999999</v>
      </c>
      <c r="D192" s="56">
        <v>450</v>
      </c>
      <c r="E192" s="56">
        <f>E193+E194+E195</f>
        <v>5500</v>
      </c>
      <c r="F192" s="56">
        <f>F193+F194+F195</f>
        <v>5500</v>
      </c>
      <c r="G192" s="56">
        <f>G193+G194+G195</f>
        <v>5500</v>
      </c>
    </row>
    <row r="193" spans="1:7" ht="51.75" x14ac:dyDescent="0.25">
      <c r="A193" s="59">
        <v>3221</v>
      </c>
      <c r="B193" s="42" t="s">
        <v>129</v>
      </c>
      <c r="C193" s="57">
        <v>305.81</v>
      </c>
      <c r="D193" s="58">
        <v>300</v>
      </c>
      <c r="E193" s="57">
        <v>1000</v>
      </c>
      <c r="F193" s="57">
        <v>1000</v>
      </c>
      <c r="G193" s="57">
        <v>1000</v>
      </c>
    </row>
    <row r="194" spans="1:7" ht="26.25" x14ac:dyDescent="0.25">
      <c r="A194" s="59">
        <v>3222</v>
      </c>
      <c r="B194" s="42" t="s">
        <v>109</v>
      </c>
      <c r="C194" s="57">
        <v>218.35</v>
      </c>
      <c r="D194" s="58">
        <v>100</v>
      </c>
      <c r="E194" s="57">
        <v>4000</v>
      </c>
      <c r="F194" s="57">
        <v>4000</v>
      </c>
      <c r="G194" s="57">
        <v>4000</v>
      </c>
    </row>
    <row r="195" spans="1:7" ht="26.25" x14ac:dyDescent="0.25">
      <c r="A195" s="59">
        <v>3225</v>
      </c>
      <c r="B195" s="42" t="s">
        <v>110</v>
      </c>
      <c r="C195" s="57">
        <v>637.48</v>
      </c>
      <c r="D195" s="58">
        <v>50</v>
      </c>
      <c r="E195" s="57">
        <v>500</v>
      </c>
      <c r="F195" s="57">
        <v>500</v>
      </c>
      <c r="G195" s="57">
        <v>500</v>
      </c>
    </row>
    <row r="196" spans="1:7" ht="39" x14ac:dyDescent="0.25">
      <c r="A196" s="70" t="s">
        <v>143</v>
      </c>
      <c r="B196" s="71" t="s">
        <v>150</v>
      </c>
      <c r="C196" s="72">
        <f t="shared" ref="C196:D196" si="79">C197</f>
        <v>27290.399999999994</v>
      </c>
      <c r="D196" s="72">
        <f t="shared" si="79"/>
        <v>27850</v>
      </c>
      <c r="E196" s="72">
        <f>E197</f>
        <v>40000</v>
      </c>
      <c r="F196" s="72">
        <f>F197</f>
        <v>40000</v>
      </c>
      <c r="G196" s="72">
        <f>G197</f>
        <v>40000</v>
      </c>
    </row>
    <row r="197" spans="1:7" ht="26.25" x14ac:dyDescent="0.25">
      <c r="A197" s="41">
        <v>3</v>
      </c>
      <c r="B197" s="46" t="s">
        <v>23</v>
      </c>
      <c r="C197" s="56">
        <f t="shared" ref="C197:D197" si="80">SUM(C198+C206)</f>
        <v>27290.399999999994</v>
      </c>
      <c r="D197" s="56">
        <f t="shared" si="80"/>
        <v>27850</v>
      </c>
      <c r="E197" s="56">
        <f>SUM(E198+E206)</f>
        <v>40000</v>
      </c>
      <c r="F197" s="56">
        <f>SUM(F198+F206)</f>
        <v>40000</v>
      </c>
      <c r="G197" s="56">
        <f>SUM(G198+G206)</f>
        <v>40000</v>
      </c>
    </row>
    <row r="198" spans="1:7" ht="26.25" x14ac:dyDescent="0.25">
      <c r="A198" s="139">
        <v>31</v>
      </c>
      <c r="B198" s="140" t="s">
        <v>24</v>
      </c>
      <c r="C198" s="141">
        <f>SUM(C199+C202+C204)</f>
        <v>25933.119999999995</v>
      </c>
      <c r="D198" s="141">
        <f t="shared" ref="D198" si="81">SUM(D199+D202+D204)</f>
        <v>25650</v>
      </c>
      <c r="E198" s="141">
        <f>SUM(E199+E202+E204)</f>
        <v>37000</v>
      </c>
      <c r="F198" s="141">
        <f>SUM(F199+F202+F204)</f>
        <v>37000</v>
      </c>
      <c r="G198" s="141">
        <f>SUM(G199+G202+G204)</f>
        <v>37000</v>
      </c>
    </row>
    <row r="199" spans="1:7" x14ac:dyDescent="0.25">
      <c r="A199" s="41">
        <v>311</v>
      </c>
      <c r="B199" s="46" t="s">
        <v>97</v>
      </c>
      <c r="C199" s="56">
        <f t="shared" ref="C199:D199" si="82">C200+C201</f>
        <v>18163.53</v>
      </c>
      <c r="D199" s="56">
        <f t="shared" si="82"/>
        <v>18250</v>
      </c>
      <c r="E199" s="56">
        <f>E200+E201</f>
        <v>28500</v>
      </c>
      <c r="F199" s="56">
        <f>F200+F201</f>
        <v>28500</v>
      </c>
      <c r="G199" s="56">
        <f>G200+G201</f>
        <v>28500</v>
      </c>
    </row>
    <row r="200" spans="1:7" ht="26.25" x14ac:dyDescent="0.25">
      <c r="A200" s="59">
        <v>3111</v>
      </c>
      <c r="B200" s="42" t="s">
        <v>98</v>
      </c>
      <c r="C200" s="57">
        <v>18163.53</v>
      </c>
      <c r="D200" s="85">
        <v>18000</v>
      </c>
      <c r="E200" s="57">
        <v>28000</v>
      </c>
      <c r="F200" s="57">
        <v>28000</v>
      </c>
      <c r="G200" s="57">
        <v>28000</v>
      </c>
    </row>
    <row r="201" spans="1:7" ht="39" x14ac:dyDescent="0.25">
      <c r="A201" s="59">
        <v>3113</v>
      </c>
      <c r="B201" s="42" t="s">
        <v>121</v>
      </c>
      <c r="C201" s="57">
        <v>0</v>
      </c>
      <c r="D201" s="85">
        <v>250</v>
      </c>
      <c r="E201" s="57">
        <v>500</v>
      </c>
      <c r="F201" s="57">
        <v>500</v>
      </c>
      <c r="G201" s="57">
        <v>500</v>
      </c>
    </row>
    <row r="202" spans="1:7" ht="39" x14ac:dyDescent="0.25">
      <c r="A202" s="41">
        <v>312</v>
      </c>
      <c r="B202" s="46" t="s">
        <v>99</v>
      </c>
      <c r="C202" s="56">
        <f>C203</f>
        <v>3323.69</v>
      </c>
      <c r="D202" s="56">
        <f>SUM(D203)</f>
        <v>3600</v>
      </c>
      <c r="E202" s="56">
        <f>SUM(E203)</f>
        <v>4000</v>
      </c>
      <c r="F202" s="56">
        <f>SUM(F203)</f>
        <v>4000</v>
      </c>
      <c r="G202" s="56">
        <f>SUM(G203)</f>
        <v>4000</v>
      </c>
    </row>
    <row r="203" spans="1:7" ht="26.25" x14ac:dyDescent="0.25">
      <c r="A203" s="59">
        <v>3121</v>
      </c>
      <c r="B203" s="42" t="s">
        <v>99</v>
      </c>
      <c r="C203" s="57">
        <v>3323.69</v>
      </c>
      <c r="D203" s="58">
        <v>3600</v>
      </c>
      <c r="E203" s="57">
        <v>4000</v>
      </c>
      <c r="F203" s="57">
        <v>4000</v>
      </c>
      <c r="G203" s="57">
        <v>4000</v>
      </c>
    </row>
    <row r="204" spans="1:7" ht="26.25" x14ac:dyDescent="0.25">
      <c r="A204" s="41">
        <v>313</v>
      </c>
      <c r="B204" s="46" t="s">
        <v>100</v>
      </c>
      <c r="C204" s="56">
        <f t="shared" ref="C204:D204" si="83">SUM(C205)</f>
        <v>4445.8999999999996</v>
      </c>
      <c r="D204" s="56">
        <f t="shared" si="83"/>
        <v>3800</v>
      </c>
      <c r="E204" s="56">
        <f>SUM(E205)</f>
        <v>4500</v>
      </c>
      <c r="F204" s="56">
        <f>SUM(F205)</f>
        <v>4500</v>
      </c>
      <c r="G204" s="56">
        <f>SUM(G205)</f>
        <v>4500</v>
      </c>
    </row>
    <row r="205" spans="1:7" ht="51.75" x14ac:dyDescent="0.25">
      <c r="A205" s="59">
        <v>3132</v>
      </c>
      <c r="B205" s="42" t="s">
        <v>101</v>
      </c>
      <c r="C205" s="57">
        <v>4445.8999999999996</v>
      </c>
      <c r="D205" s="58">
        <v>3800</v>
      </c>
      <c r="E205" s="57">
        <v>4500</v>
      </c>
      <c r="F205" s="57">
        <v>4500</v>
      </c>
      <c r="G205" s="57">
        <v>4500</v>
      </c>
    </row>
    <row r="206" spans="1:7" ht="26.25" x14ac:dyDescent="0.25">
      <c r="A206" s="139">
        <v>32</v>
      </c>
      <c r="B206" s="140" t="s">
        <v>35</v>
      </c>
      <c r="C206" s="141">
        <f t="shared" ref="C206:D206" si="84">C207</f>
        <v>1357.28</v>
      </c>
      <c r="D206" s="141">
        <f t="shared" si="84"/>
        <v>2200</v>
      </c>
      <c r="E206" s="141">
        <f>E207</f>
        <v>3000</v>
      </c>
      <c r="F206" s="141">
        <f>F207</f>
        <v>3000</v>
      </c>
      <c r="G206" s="141">
        <f>G207</f>
        <v>3000</v>
      </c>
    </row>
    <row r="207" spans="1:7" ht="39" x14ac:dyDescent="0.25">
      <c r="A207" s="41">
        <v>321</v>
      </c>
      <c r="B207" s="46" t="s">
        <v>59</v>
      </c>
      <c r="C207" s="56">
        <f t="shared" ref="C207:D207" si="85">SUM(C208)</f>
        <v>1357.28</v>
      </c>
      <c r="D207" s="56">
        <f t="shared" si="85"/>
        <v>2200</v>
      </c>
      <c r="E207" s="56">
        <f>SUM(E208)</f>
        <v>3000</v>
      </c>
      <c r="F207" s="56">
        <f>SUM(F208)</f>
        <v>3000</v>
      </c>
      <c r="G207" s="56">
        <f>SUM(G208)</f>
        <v>3000</v>
      </c>
    </row>
    <row r="208" spans="1:7" ht="51.75" x14ac:dyDescent="0.25">
      <c r="A208" s="59">
        <v>3212</v>
      </c>
      <c r="B208" s="42" t="s">
        <v>102</v>
      </c>
      <c r="C208" s="57">
        <v>1357.28</v>
      </c>
      <c r="D208" s="58">
        <v>2200</v>
      </c>
      <c r="E208" s="57">
        <v>3000</v>
      </c>
      <c r="F208" s="57">
        <v>3000</v>
      </c>
      <c r="G208" s="57">
        <v>3000</v>
      </c>
    </row>
    <row r="209" spans="1:7" ht="38.25" x14ac:dyDescent="0.25">
      <c r="A209" s="53" t="s">
        <v>130</v>
      </c>
      <c r="B209" s="54" t="s">
        <v>131</v>
      </c>
      <c r="C209" s="55">
        <f t="shared" ref="C209:D209" si="86">SUM(C211)</f>
        <v>51.69</v>
      </c>
      <c r="D209" s="55">
        <f t="shared" si="86"/>
        <v>300</v>
      </c>
      <c r="E209" s="55">
        <f>SUM(E211)</f>
        <v>750</v>
      </c>
      <c r="F209" s="55">
        <f>SUM(F211)</f>
        <v>750</v>
      </c>
      <c r="G209" s="55">
        <f>SUM(G211)</f>
        <v>750</v>
      </c>
    </row>
    <row r="210" spans="1:7" ht="51" x14ac:dyDescent="0.25">
      <c r="A210" s="92" t="s">
        <v>143</v>
      </c>
      <c r="B210" s="93" t="s">
        <v>145</v>
      </c>
      <c r="C210" s="94">
        <f t="shared" ref="C210:G211" si="87">C211</f>
        <v>51.69</v>
      </c>
      <c r="D210" s="94">
        <f t="shared" si="87"/>
        <v>300</v>
      </c>
      <c r="E210" s="94">
        <f t="shared" si="87"/>
        <v>750</v>
      </c>
      <c r="F210" s="94">
        <f t="shared" si="87"/>
        <v>750</v>
      </c>
      <c r="G210" s="94">
        <f t="shared" si="87"/>
        <v>750</v>
      </c>
    </row>
    <row r="211" spans="1:7" ht="26.25" x14ac:dyDescent="0.25">
      <c r="A211" s="41">
        <v>3</v>
      </c>
      <c r="B211" s="46" t="s">
        <v>23</v>
      </c>
      <c r="C211" s="56">
        <f t="shared" si="87"/>
        <v>51.69</v>
      </c>
      <c r="D211" s="56">
        <f t="shared" si="87"/>
        <v>300</v>
      </c>
      <c r="E211" s="56">
        <f t="shared" si="87"/>
        <v>750</v>
      </c>
      <c r="F211" s="56">
        <f t="shared" si="87"/>
        <v>750</v>
      </c>
      <c r="G211" s="56">
        <f t="shared" si="87"/>
        <v>750</v>
      </c>
    </row>
    <row r="212" spans="1:7" ht="26.25" x14ac:dyDescent="0.25">
      <c r="A212" s="139">
        <v>32</v>
      </c>
      <c r="B212" s="140" t="s">
        <v>35</v>
      </c>
      <c r="C212" s="141">
        <f>C213+C216+C218</f>
        <v>51.69</v>
      </c>
      <c r="D212" s="141">
        <f t="shared" ref="D212" si="88">D213+D216+D218</f>
        <v>300</v>
      </c>
      <c r="E212" s="141">
        <f>E213+E216+E218</f>
        <v>750</v>
      </c>
      <c r="F212" s="141">
        <f>F213+F216+F218</f>
        <v>750</v>
      </c>
      <c r="G212" s="141">
        <f>G213+G216+G218</f>
        <v>750</v>
      </c>
    </row>
    <row r="213" spans="1:7" ht="39" x14ac:dyDescent="0.25">
      <c r="A213" s="41">
        <v>322</v>
      </c>
      <c r="B213" s="46" t="s">
        <v>63</v>
      </c>
      <c r="C213" s="56">
        <f t="shared" ref="C213:D213" si="89">SUM(C214+C215)</f>
        <v>38.42</v>
      </c>
      <c r="D213" s="56">
        <f t="shared" si="89"/>
        <v>180</v>
      </c>
      <c r="E213" s="56">
        <f>SUM(E214+E215)</f>
        <v>450</v>
      </c>
      <c r="F213" s="56">
        <f>SUM(F214+F215)</f>
        <v>450</v>
      </c>
      <c r="G213" s="56">
        <f>SUM(G214+G215)</f>
        <v>450</v>
      </c>
    </row>
    <row r="214" spans="1:7" ht="64.5" x14ac:dyDescent="0.25">
      <c r="A214" s="95">
        <v>3221</v>
      </c>
      <c r="B214" s="96" t="s">
        <v>159</v>
      </c>
      <c r="C214" s="57">
        <v>22.83</v>
      </c>
      <c r="D214" s="58">
        <v>80</v>
      </c>
      <c r="E214" s="97">
        <v>250</v>
      </c>
      <c r="F214" s="97">
        <v>250</v>
      </c>
      <c r="G214" s="97">
        <v>250</v>
      </c>
    </row>
    <row r="215" spans="1:7" ht="26.25" x14ac:dyDescent="0.25">
      <c r="A215" s="95">
        <v>3222</v>
      </c>
      <c r="B215" s="96" t="s">
        <v>109</v>
      </c>
      <c r="C215" s="57">
        <v>15.59</v>
      </c>
      <c r="D215" s="58">
        <v>100</v>
      </c>
      <c r="E215" s="97">
        <v>200</v>
      </c>
      <c r="F215" s="97">
        <v>200</v>
      </c>
      <c r="G215" s="97">
        <v>200</v>
      </c>
    </row>
    <row r="216" spans="1:7" ht="26.25" x14ac:dyDescent="0.25">
      <c r="A216" s="41">
        <v>323</v>
      </c>
      <c r="B216" s="46" t="s">
        <v>68</v>
      </c>
      <c r="C216" s="56">
        <f t="shared" ref="C216:D216" si="90">C217</f>
        <v>0</v>
      </c>
      <c r="D216" s="56">
        <f t="shared" si="90"/>
        <v>50</v>
      </c>
      <c r="E216" s="56">
        <f>E217</f>
        <v>100</v>
      </c>
      <c r="F216" s="56">
        <f>F217</f>
        <v>100</v>
      </c>
      <c r="G216" s="56">
        <f>G217</f>
        <v>100</v>
      </c>
    </row>
    <row r="217" spans="1:7" x14ac:dyDescent="0.25">
      <c r="A217" s="59">
        <v>3239</v>
      </c>
      <c r="B217" s="42" t="s">
        <v>76</v>
      </c>
      <c r="C217" s="57">
        <v>0</v>
      </c>
      <c r="D217" s="58">
        <v>50</v>
      </c>
      <c r="E217" s="57">
        <v>100</v>
      </c>
      <c r="F217" s="57">
        <v>100</v>
      </c>
      <c r="G217" s="57">
        <v>100</v>
      </c>
    </row>
    <row r="218" spans="1:7" ht="51.75" x14ac:dyDescent="0.25">
      <c r="A218" s="41">
        <v>329</v>
      </c>
      <c r="B218" s="46" t="s">
        <v>77</v>
      </c>
      <c r="C218" s="56">
        <f t="shared" ref="C218:D218" si="91">SUM(C220+C219)</f>
        <v>13.27</v>
      </c>
      <c r="D218" s="56">
        <f t="shared" si="91"/>
        <v>70</v>
      </c>
      <c r="E218" s="56">
        <f>SUM(E220+E219)</f>
        <v>200</v>
      </c>
      <c r="F218" s="56">
        <f>SUM(F220+F219)</f>
        <v>200</v>
      </c>
      <c r="G218" s="56">
        <f>SUM(G220+G219)</f>
        <v>200</v>
      </c>
    </row>
    <row r="219" spans="1:7" ht="26.25" x14ac:dyDescent="0.25">
      <c r="A219" s="59">
        <v>3294</v>
      </c>
      <c r="B219" s="42" t="s">
        <v>80</v>
      </c>
      <c r="C219" s="57">
        <v>13.27</v>
      </c>
      <c r="D219" s="58">
        <v>30</v>
      </c>
      <c r="E219" s="57">
        <v>100</v>
      </c>
      <c r="F219" s="57">
        <v>100</v>
      </c>
      <c r="G219" s="57">
        <v>100</v>
      </c>
    </row>
    <row r="220" spans="1:7" ht="51.75" x14ac:dyDescent="0.25">
      <c r="A220" s="59">
        <v>3299</v>
      </c>
      <c r="B220" s="42" t="s">
        <v>77</v>
      </c>
      <c r="C220" s="57">
        <v>0</v>
      </c>
      <c r="D220" s="58">
        <v>40</v>
      </c>
      <c r="E220" s="57">
        <v>100</v>
      </c>
      <c r="F220" s="57">
        <v>100</v>
      </c>
      <c r="G220" s="57">
        <v>100</v>
      </c>
    </row>
    <row r="221" spans="1:7" ht="38.25" x14ac:dyDescent="0.25">
      <c r="A221" s="53" t="s">
        <v>132</v>
      </c>
      <c r="B221" s="54" t="s">
        <v>133</v>
      </c>
      <c r="C221" s="55">
        <f>C222+C232+C241+C248+C253</f>
        <v>2162.14</v>
      </c>
      <c r="D221" s="55">
        <f>D222+D232+D241+D248+D253</f>
        <v>13600</v>
      </c>
      <c r="E221" s="55">
        <f>E222+E232+E241+E248+E253</f>
        <v>10550</v>
      </c>
      <c r="F221" s="55">
        <f>F222+F232+F241+F248+F253</f>
        <v>8550</v>
      </c>
      <c r="G221" s="55">
        <f>G222+G232+G241+G248+G253</f>
        <v>8550</v>
      </c>
    </row>
    <row r="222" spans="1:7" ht="38.25" x14ac:dyDescent="0.25">
      <c r="A222" s="92" t="s">
        <v>143</v>
      </c>
      <c r="B222" s="93" t="s">
        <v>151</v>
      </c>
      <c r="C222" s="94">
        <f t="shared" ref="C222:D222" si="92">C223</f>
        <v>431.51</v>
      </c>
      <c r="D222" s="94">
        <f t="shared" si="92"/>
        <v>2000</v>
      </c>
      <c r="E222" s="94">
        <f>E223</f>
        <v>2800</v>
      </c>
      <c r="F222" s="94">
        <f>F223</f>
        <v>2800</v>
      </c>
      <c r="G222" s="94">
        <f>G223</f>
        <v>2800</v>
      </c>
    </row>
    <row r="223" spans="1:7" ht="51" x14ac:dyDescent="0.25">
      <c r="A223" s="41">
        <v>4</v>
      </c>
      <c r="B223" s="98" t="s">
        <v>25</v>
      </c>
      <c r="C223" s="56">
        <f t="shared" ref="C223:D223" si="93">SUM(C224)</f>
        <v>431.51</v>
      </c>
      <c r="D223" s="56">
        <f t="shared" si="93"/>
        <v>2000</v>
      </c>
      <c r="E223" s="56">
        <f>SUM(E224)</f>
        <v>2800</v>
      </c>
      <c r="F223" s="56">
        <f>SUM(F224)</f>
        <v>2800</v>
      </c>
      <c r="G223" s="56">
        <f>SUM(G224)</f>
        <v>2800</v>
      </c>
    </row>
    <row r="224" spans="1:7" ht="63.75" x14ac:dyDescent="0.25">
      <c r="A224" s="139">
        <v>42</v>
      </c>
      <c r="B224" s="147" t="s">
        <v>49</v>
      </c>
      <c r="C224" s="141">
        <f>SUM(C225+C230)</f>
        <v>431.51</v>
      </c>
      <c r="D224" s="141">
        <f>SUM(D225+D230)</f>
        <v>2000</v>
      </c>
      <c r="E224" s="141">
        <f>SUM(E225+E230)</f>
        <v>2800</v>
      </c>
      <c r="F224" s="141">
        <f>SUM(F225+F230)</f>
        <v>2800</v>
      </c>
      <c r="G224" s="141">
        <f>SUM(G225+G230)</f>
        <v>2800</v>
      </c>
    </row>
    <row r="225" spans="1:7" ht="25.5" x14ac:dyDescent="0.25">
      <c r="A225" s="41">
        <v>422</v>
      </c>
      <c r="B225" s="98" t="s">
        <v>134</v>
      </c>
      <c r="C225" s="56">
        <f>SUM(C226:C229)</f>
        <v>298.06</v>
      </c>
      <c r="D225" s="56">
        <f>SUM(D226:D229)</f>
        <v>1900</v>
      </c>
      <c r="E225" s="56">
        <f>SUM(E226:E229)</f>
        <v>2200</v>
      </c>
      <c r="F225" s="56">
        <f>SUM(F226:F229)</f>
        <v>2200</v>
      </c>
      <c r="G225" s="56">
        <f>SUM(G226:G229)</f>
        <v>2200</v>
      </c>
    </row>
    <row r="226" spans="1:7" ht="39" x14ac:dyDescent="0.25">
      <c r="A226" s="59">
        <v>4221</v>
      </c>
      <c r="B226" s="42" t="s">
        <v>135</v>
      </c>
      <c r="C226" s="57">
        <v>298.06</v>
      </c>
      <c r="D226" s="85">
        <v>500</v>
      </c>
      <c r="E226" s="57">
        <v>500</v>
      </c>
      <c r="F226" s="57">
        <v>500</v>
      </c>
      <c r="G226" s="57">
        <v>500</v>
      </c>
    </row>
    <row r="227" spans="1:7" ht="39" x14ac:dyDescent="0.25">
      <c r="A227" s="59">
        <v>4225</v>
      </c>
      <c r="B227" s="42" t="s">
        <v>136</v>
      </c>
      <c r="C227" s="57">
        <v>0</v>
      </c>
      <c r="D227" s="85">
        <v>100</v>
      </c>
      <c r="E227" s="57">
        <v>100</v>
      </c>
      <c r="F227" s="57">
        <v>100</v>
      </c>
      <c r="G227" s="57">
        <v>100</v>
      </c>
    </row>
    <row r="228" spans="1:7" ht="39" x14ac:dyDescent="0.25">
      <c r="A228" s="59">
        <v>4226</v>
      </c>
      <c r="B228" s="42" t="s">
        <v>137</v>
      </c>
      <c r="C228" s="57">
        <v>0</v>
      </c>
      <c r="D228" s="85">
        <v>100</v>
      </c>
      <c r="E228" s="57">
        <v>100</v>
      </c>
      <c r="F228" s="57">
        <v>100</v>
      </c>
      <c r="G228" s="57">
        <v>100</v>
      </c>
    </row>
    <row r="229" spans="1:7" ht="64.5" x14ac:dyDescent="0.25">
      <c r="A229" s="59">
        <v>4227</v>
      </c>
      <c r="B229" s="42" t="s">
        <v>138</v>
      </c>
      <c r="C229" s="57">
        <v>0</v>
      </c>
      <c r="D229" s="85">
        <v>1200</v>
      </c>
      <c r="E229" s="57">
        <v>1500</v>
      </c>
      <c r="F229" s="57">
        <v>1500</v>
      </c>
      <c r="G229" s="57">
        <v>1500</v>
      </c>
    </row>
    <row r="230" spans="1:7" ht="64.5" x14ac:dyDescent="0.25">
      <c r="A230" s="41">
        <v>424</v>
      </c>
      <c r="B230" s="46" t="s">
        <v>124</v>
      </c>
      <c r="C230" s="56">
        <f t="shared" ref="C230" si="94">SUM(C231)</f>
        <v>133.44999999999999</v>
      </c>
      <c r="D230" s="56">
        <v>100</v>
      </c>
      <c r="E230" s="56">
        <f>SUM(E231)</f>
        <v>600</v>
      </c>
      <c r="F230" s="56">
        <f>SUM(F231)</f>
        <v>600</v>
      </c>
      <c r="G230" s="56">
        <f>SUM(G231)</f>
        <v>600</v>
      </c>
    </row>
    <row r="231" spans="1:7" x14ac:dyDescent="0.25">
      <c r="A231" s="59">
        <v>4241</v>
      </c>
      <c r="B231" s="42" t="s">
        <v>125</v>
      </c>
      <c r="C231" s="57">
        <v>133.44999999999999</v>
      </c>
      <c r="D231" s="85">
        <v>100</v>
      </c>
      <c r="E231" s="57">
        <v>600</v>
      </c>
      <c r="F231" s="57">
        <v>600</v>
      </c>
      <c r="G231" s="57">
        <v>600</v>
      </c>
    </row>
    <row r="232" spans="1:7" ht="38.25" x14ac:dyDescent="0.25">
      <c r="A232" s="89" t="s">
        <v>143</v>
      </c>
      <c r="B232" s="90" t="s">
        <v>146</v>
      </c>
      <c r="C232" s="69">
        <f>C233</f>
        <v>536.12</v>
      </c>
      <c r="D232" s="69">
        <f>D233</f>
        <v>6100</v>
      </c>
      <c r="E232" s="69">
        <f>E233</f>
        <v>2300</v>
      </c>
      <c r="F232" s="69">
        <f>F233</f>
        <v>2300</v>
      </c>
      <c r="G232" s="69">
        <f>G233</f>
        <v>2300</v>
      </c>
    </row>
    <row r="233" spans="1:7" ht="51" x14ac:dyDescent="0.25">
      <c r="A233" s="41">
        <v>4</v>
      </c>
      <c r="B233" s="98" t="s">
        <v>25</v>
      </c>
      <c r="C233" s="56">
        <f>SUM(C234)</f>
        <v>536.12</v>
      </c>
      <c r="D233" s="56">
        <f>SUM(D234)</f>
        <v>6100</v>
      </c>
      <c r="E233" s="56">
        <f>SUM(E234)</f>
        <v>2300</v>
      </c>
      <c r="F233" s="56">
        <f>SUM(F234)</f>
        <v>2300</v>
      </c>
      <c r="G233" s="56">
        <f>SUM(G234)</f>
        <v>2300</v>
      </c>
    </row>
    <row r="234" spans="1:7" ht="63.75" x14ac:dyDescent="0.25">
      <c r="A234" s="139">
        <v>42</v>
      </c>
      <c r="B234" s="147" t="s">
        <v>49</v>
      </c>
      <c r="C234" s="141">
        <f>SUM(C235+C239)</f>
        <v>536.12</v>
      </c>
      <c r="D234" s="141">
        <f>SUM(D235+D239)</f>
        <v>6100</v>
      </c>
      <c r="E234" s="141">
        <f>SUM(E235+E239)</f>
        <v>2300</v>
      </c>
      <c r="F234" s="141">
        <f>SUM(F235+F239)</f>
        <v>2300</v>
      </c>
      <c r="G234" s="141">
        <f>SUM(G235+G239)</f>
        <v>2300</v>
      </c>
    </row>
    <row r="235" spans="1:7" ht="25.5" x14ac:dyDescent="0.25">
      <c r="A235" s="41">
        <v>422</v>
      </c>
      <c r="B235" s="98" t="s">
        <v>134</v>
      </c>
      <c r="C235" s="56">
        <f>SUM(C236:C238)</f>
        <v>536.12</v>
      </c>
      <c r="D235" s="56">
        <f>SUM(D236:D238)</f>
        <v>5600</v>
      </c>
      <c r="E235" s="56">
        <f>SUM(E236:E238)</f>
        <v>1800</v>
      </c>
      <c r="F235" s="56">
        <f>SUM(F236:F238)</f>
        <v>1800</v>
      </c>
      <c r="G235" s="56">
        <f>SUM(G236:G238)</f>
        <v>1800</v>
      </c>
    </row>
    <row r="236" spans="1:7" ht="39" x14ac:dyDescent="0.25">
      <c r="A236" s="59">
        <v>4221</v>
      </c>
      <c r="B236" s="42" t="s">
        <v>135</v>
      </c>
      <c r="C236" s="57">
        <v>536.12</v>
      </c>
      <c r="D236" s="58">
        <v>600</v>
      </c>
      <c r="E236" s="57">
        <v>600</v>
      </c>
      <c r="F236" s="57">
        <v>600</v>
      </c>
      <c r="G236" s="57">
        <v>600</v>
      </c>
    </row>
    <row r="237" spans="1:7" ht="39" x14ac:dyDescent="0.25">
      <c r="A237" s="59">
        <v>4226</v>
      </c>
      <c r="B237" s="42" t="s">
        <v>137</v>
      </c>
      <c r="C237" s="57">
        <v>0</v>
      </c>
      <c r="D237" s="58">
        <v>2000</v>
      </c>
      <c r="E237" s="57">
        <v>600</v>
      </c>
      <c r="F237" s="57">
        <v>600</v>
      </c>
      <c r="G237" s="57">
        <v>600</v>
      </c>
    </row>
    <row r="238" spans="1:7" ht="64.5" x14ac:dyDescent="0.25">
      <c r="A238" s="59">
        <v>4227</v>
      </c>
      <c r="B238" s="42" t="s">
        <v>138</v>
      </c>
      <c r="C238" s="57">
        <v>0</v>
      </c>
      <c r="D238" s="58">
        <v>3000</v>
      </c>
      <c r="E238" s="57">
        <v>600</v>
      </c>
      <c r="F238" s="57">
        <v>600</v>
      </c>
      <c r="G238" s="57">
        <v>600</v>
      </c>
    </row>
    <row r="239" spans="1:7" ht="64.5" x14ac:dyDescent="0.25">
      <c r="A239" s="41">
        <v>424</v>
      </c>
      <c r="B239" s="46" t="s">
        <v>124</v>
      </c>
      <c r="C239" s="56">
        <f t="shared" ref="C239" si="95">SUM(C240)</f>
        <v>0</v>
      </c>
      <c r="D239" s="56">
        <f>SUM(D240)</f>
        <v>500</v>
      </c>
      <c r="E239" s="56">
        <f>SUM(E240)</f>
        <v>500</v>
      </c>
      <c r="F239" s="56">
        <f>SUM(F240)</f>
        <v>500</v>
      </c>
      <c r="G239" s="56">
        <f>SUM(G240)</f>
        <v>500</v>
      </c>
    </row>
    <row r="240" spans="1:7" x14ac:dyDescent="0.25">
      <c r="A240" s="59">
        <v>4241</v>
      </c>
      <c r="B240" s="42" t="s">
        <v>125</v>
      </c>
      <c r="C240" s="57">
        <v>0</v>
      </c>
      <c r="D240" s="58">
        <v>500</v>
      </c>
      <c r="E240" s="57">
        <v>500</v>
      </c>
      <c r="F240" s="57">
        <v>500</v>
      </c>
      <c r="G240" s="57">
        <v>500</v>
      </c>
    </row>
    <row r="241" spans="1:7" ht="38.25" x14ac:dyDescent="0.25">
      <c r="A241" s="99" t="s">
        <v>143</v>
      </c>
      <c r="B241" s="100" t="s">
        <v>152</v>
      </c>
      <c r="C241" s="101">
        <f t="shared" ref="C241:D241" si="96">C242</f>
        <v>0</v>
      </c>
      <c r="D241" s="101">
        <f t="shared" si="96"/>
        <v>1500</v>
      </c>
      <c r="E241" s="101">
        <f>E242</f>
        <v>450</v>
      </c>
      <c r="F241" s="101">
        <f>F242</f>
        <v>450</v>
      </c>
      <c r="G241" s="101">
        <f>G242</f>
        <v>450</v>
      </c>
    </row>
    <row r="242" spans="1:7" ht="51" x14ac:dyDescent="0.25">
      <c r="A242" s="41">
        <v>4</v>
      </c>
      <c r="B242" s="98" t="s">
        <v>25</v>
      </c>
      <c r="C242" s="56">
        <f>SUM(C243)</f>
        <v>0</v>
      </c>
      <c r="D242" s="56">
        <f t="shared" ref="D242" si="97">SUM(D243)</f>
        <v>1500</v>
      </c>
      <c r="E242" s="56">
        <f>SUM(E243)</f>
        <v>450</v>
      </c>
      <c r="F242" s="56">
        <f>SUM(F243)</f>
        <v>450</v>
      </c>
      <c r="G242" s="56">
        <f>SUM(G243)</f>
        <v>450</v>
      </c>
    </row>
    <row r="243" spans="1:7" ht="63.75" x14ac:dyDescent="0.25">
      <c r="A243" s="139">
        <v>42</v>
      </c>
      <c r="B243" s="147" t="s">
        <v>49</v>
      </c>
      <c r="C243" s="141">
        <f t="shared" ref="C243:E243" si="98">C244</f>
        <v>0</v>
      </c>
      <c r="D243" s="141">
        <f t="shared" si="98"/>
        <v>1500</v>
      </c>
      <c r="E243" s="141">
        <f t="shared" si="98"/>
        <v>450</v>
      </c>
      <c r="F243" s="141">
        <f>F244</f>
        <v>450</v>
      </c>
      <c r="G243" s="141">
        <f>G244</f>
        <v>450</v>
      </c>
    </row>
    <row r="244" spans="1:7" ht="25.5" x14ac:dyDescent="0.25">
      <c r="A244" s="41">
        <v>422</v>
      </c>
      <c r="B244" s="98" t="s">
        <v>134</v>
      </c>
      <c r="C244" s="56">
        <f>SUM(C245:C247)</f>
        <v>0</v>
      </c>
      <c r="D244" s="56">
        <f t="shared" ref="D244" si="99">SUM(D245:D247)</f>
        <v>1500</v>
      </c>
      <c r="E244" s="56">
        <f>SUM(E245:E247)</f>
        <v>450</v>
      </c>
      <c r="F244" s="56">
        <f>SUM(F245:F247)</f>
        <v>450</v>
      </c>
      <c r="G244" s="56">
        <f>SUM(G245:G247)</f>
        <v>450</v>
      </c>
    </row>
    <row r="245" spans="1:7" ht="39" x14ac:dyDescent="0.25">
      <c r="A245" s="59">
        <v>4221</v>
      </c>
      <c r="B245" s="42" t="s">
        <v>135</v>
      </c>
      <c r="C245" s="57">
        <v>0</v>
      </c>
      <c r="D245" s="58">
        <v>500</v>
      </c>
      <c r="E245" s="57">
        <v>150</v>
      </c>
      <c r="F245" s="57">
        <v>150</v>
      </c>
      <c r="G245" s="57">
        <v>150</v>
      </c>
    </row>
    <row r="246" spans="1:7" ht="39" x14ac:dyDescent="0.25">
      <c r="A246" s="59">
        <v>4226</v>
      </c>
      <c r="B246" s="42" t="s">
        <v>137</v>
      </c>
      <c r="C246" s="57">
        <v>0</v>
      </c>
      <c r="D246" s="58">
        <v>500</v>
      </c>
      <c r="E246" s="57">
        <v>150</v>
      </c>
      <c r="F246" s="57">
        <v>150</v>
      </c>
      <c r="G246" s="57">
        <v>150</v>
      </c>
    </row>
    <row r="247" spans="1:7" ht="64.5" x14ac:dyDescent="0.25">
      <c r="A247" s="59">
        <v>4227</v>
      </c>
      <c r="B247" s="42" t="s">
        <v>138</v>
      </c>
      <c r="C247" s="57">
        <v>0</v>
      </c>
      <c r="D247" s="58">
        <v>500</v>
      </c>
      <c r="E247" s="57">
        <v>150</v>
      </c>
      <c r="F247" s="57">
        <v>150</v>
      </c>
      <c r="G247" s="57">
        <v>150</v>
      </c>
    </row>
    <row r="248" spans="1:7" ht="51" x14ac:dyDescent="0.25">
      <c r="A248" s="102" t="s">
        <v>143</v>
      </c>
      <c r="B248" s="103" t="s">
        <v>153</v>
      </c>
      <c r="C248" s="105">
        <f>C249</f>
        <v>0</v>
      </c>
      <c r="D248" s="104">
        <f>D249</f>
        <v>2000</v>
      </c>
      <c r="E248" s="104">
        <f>E249</f>
        <v>2000</v>
      </c>
      <c r="F248" s="104">
        <f>F249</f>
        <v>0</v>
      </c>
      <c r="G248" s="104">
        <f>G249</f>
        <v>0</v>
      </c>
    </row>
    <row r="249" spans="1:7" ht="51" x14ac:dyDescent="0.25">
      <c r="A249" s="41">
        <v>4</v>
      </c>
      <c r="B249" s="98" t="s">
        <v>25</v>
      </c>
      <c r="C249" s="56">
        <f t="shared" ref="C249" si="100">SUM(C250)</f>
        <v>0</v>
      </c>
      <c r="D249" s="56">
        <f>SUM(D250)</f>
        <v>2000</v>
      </c>
      <c r="E249" s="56">
        <f>SUM(E250)</f>
        <v>2000</v>
      </c>
      <c r="F249" s="56">
        <f>SUM(F250)</f>
        <v>0</v>
      </c>
      <c r="G249" s="56">
        <f>SUM(G250)</f>
        <v>0</v>
      </c>
    </row>
    <row r="250" spans="1:7" ht="63.75" x14ac:dyDescent="0.25">
      <c r="A250" s="139">
        <v>42</v>
      </c>
      <c r="B250" s="147" t="s">
        <v>49</v>
      </c>
      <c r="C250" s="141">
        <f>SUM(C251+C264)</f>
        <v>0</v>
      </c>
      <c r="D250" s="141">
        <f>D251</f>
        <v>2000</v>
      </c>
      <c r="E250" s="141">
        <f>E251</f>
        <v>2000</v>
      </c>
      <c r="F250" s="141">
        <f t="shared" ref="F250:G250" si="101">F251</f>
        <v>0</v>
      </c>
      <c r="G250" s="141">
        <f t="shared" si="101"/>
        <v>0</v>
      </c>
    </row>
    <row r="251" spans="1:7" ht="25.5" x14ac:dyDescent="0.25">
      <c r="A251" s="41">
        <v>422</v>
      </c>
      <c r="B251" s="98" t="s">
        <v>134</v>
      </c>
      <c r="C251" s="56">
        <f t="shared" ref="C251:D251" si="102">SUM(C252:C252)</f>
        <v>0</v>
      </c>
      <c r="D251" s="56">
        <f t="shared" si="102"/>
        <v>2000</v>
      </c>
      <c r="E251" s="56">
        <f>SUM(E252:E252)</f>
        <v>2000</v>
      </c>
      <c r="F251" s="56">
        <f t="shared" ref="F251:G251" si="103">SUM(F252:F252)</f>
        <v>0</v>
      </c>
      <c r="G251" s="56">
        <f t="shared" si="103"/>
        <v>0</v>
      </c>
    </row>
    <row r="252" spans="1:7" ht="64.5" x14ac:dyDescent="0.25">
      <c r="A252" s="59">
        <v>4227</v>
      </c>
      <c r="B252" s="42" t="s">
        <v>138</v>
      </c>
      <c r="C252" s="57">
        <v>0</v>
      </c>
      <c r="D252" s="58">
        <v>2000</v>
      </c>
      <c r="E252" s="57">
        <v>2000</v>
      </c>
      <c r="F252" s="57">
        <v>0</v>
      </c>
      <c r="G252" s="57">
        <v>0</v>
      </c>
    </row>
    <row r="253" spans="1:7" ht="38.25" x14ac:dyDescent="0.25">
      <c r="A253" s="106" t="s">
        <v>143</v>
      </c>
      <c r="B253" s="107" t="s">
        <v>154</v>
      </c>
      <c r="C253" s="72">
        <f t="shared" ref="C253:G255" si="104">C254</f>
        <v>1194.51</v>
      </c>
      <c r="D253" s="108">
        <f t="shared" si="104"/>
        <v>2000</v>
      </c>
      <c r="E253" s="108">
        <f t="shared" si="104"/>
        <v>3000</v>
      </c>
      <c r="F253" s="108">
        <f t="shared" si="104"/>
        <v>3000</v>
      </c>
      <c r="G253" s="108">
        <f t="shared" si="104"/>
        <v>3000</v>
      </c>
    </row>
    <row r="254" spans="1:7" ht="51" x14ac:dyDescent="0.25">
      <c r="A254" s="41">
        <v>4</v>
      </c>
      <c r="B254" s="98" t="s">
        <v>25</v>
      </c>
      <c r="C254" s="56">
        <f t="shared" si="104"/>
        <v>1194.51</v>
      </c>
      <c r="D254" s="56">
        <f t="shared" si="104"/>
        <v>2000</v>
      </c>
      <c r="E254" s="56">
        <f t="shared" si="104"/>
        <v>3000</v>
      </c>
      <c r="F254" s="56">
        <f t="shared" si="104"/>
        <v>3000</v>
      </c>
      <c r="G254" s="56">
        <f t="shared" si="104"/>
        <v>3000</v>
      </c>
    </row>
    <row r="255" spans="1:7" ht="63.75" x14ac:dyDescent="0.25">
      <c r="A255" s="139">
        <v>42</v>
      </c>
      <c r="B255" s="147" t="s">
        <v>49</v>
      </c>
      <c r="C255" s="141">
        <f t="shared" si="104"/>
        <v>1194.51</v>
      </c>
      <c r="D255" s="141">
        <f t="shared" si="104"/>
        <v>2000</v>
      </c>
      <c r="E255" s="141">
        <f t="shared" si="104"/>
        <v>3000</v>
      </c>
      <c r="F255" s="141">
        <f t="shared" si="104"/>
        <v>3000</v>
      </c>
      <c r="G255" s="141">
        <f t="shared" si="104"/>
        <v>3000</v>
      </c>
    </row>
    <row r="256" spans="1:7" ht="64.5" x14ac:dyDescent="0.25">
      <c r="A256" s="41">
        <v>424</v>
      </c>
      <c r="B256" s="46" t="s">
        <v>124</v>
      </c>
      <c r="C256" s="56">
        <f t="shared" ref="C256:D256" si="105">SUM(C257)</f>
        <v>1194.51</v>
      </c>
      <c r="D256" s="56">
        <f t="shared" si="105"/>
        <v>2000</v>
      </c>
      <c r="E256" s="56">
        <f>SUM(E257)</f>
        <v>3000</v>
      </c>
      <c r="F256" s="56">
        <f>SUM(F257)</f>
        <v>3000</v>
      </c>
      <c r="G256" s="56">
        <f>SUM(G257)</f>
        <v>3000</v>
      </c>
    </row>
    <row r="257" spans="1:7" x14ac:dyDescent="0.25">
      <c r="A257" s="59">
        <v>4241</v>
      </c>
      <c r="B257" s="42" t="s">
        <v>125</v>
      </c>
      <c r="C257" s="57">
        <v>1194.51</v>
      </c>
      <c r="D257" s="58">
        <v>2000</v>
      </c>
      <c r="E257" s="57">
        <v>3000</v>
      </c>
      <c r="F257" s="57">
        <v>3000</v>
      </c>
      <c r="G257" s="57">
        <v>3000</v>
      </c>
    </row>
    <row r="258" spans="1:7" ht="38.25" x14ac:dyDescent="0.25">
      <c r="A258" s="53" t="s">
        <v>139</v>
      </c>
      <c r="B258" s="54" t="s">
        <v>140</v>
      </c>
      <c r="C258" s="55">
        <f t="shared" ref="C258:D258" si="106">SUM(C260)</f>
        <v>184.37</v>
      </c>
      <c r="D258" s="55">
        <f t="shared" si="106"/>
        <v>200</v>
      </c>
      <c r="E258" s="55">
        <f>SUM(E260)</f>
        <v>350</v>
      </c>
      <c r="F258" s="55">
        <f>SUM(F260)</f>
        <v>350</v>
      </c>
      <c r="G258" s="55">
        <f>SUM(G260)</f>
        <v>350</v>
      </c>
    </row>
    <row r="259" spans="1:7" ht="38.25" x14ac:dyDescent="0.25">
      <c r="A259" s="106" t="s">
        <v>143</v>
      </c>
      <c r="B259" s="107" t="s">
        <v>154</v>
      </c>
      <c r="C259" s="108">
        <f t="shared" ref="C259:G261" si="107">C260</f>
        <v>184.37</v>
      </c>
      <c r="D259" s="108">
        <f t="shared" si="107"/>
        <v>200</v>
      </c>
      <c r="E259" s="108">
        <f t="shared" si="107"/>
        <v>350</v>
      </c>
      <c r="F259" s="108">
        <f t="shared" si="107"/>
        <v>350</v>
      </c>
      <c r="G259" s="108">
        <f t="shared" si="107"/>
        <v>350</v>
      </c>
    </row>
    <row r="260" spans="1:7" ht="26.25" x14ac:dyDescent="0.25">
      <c r="A260" s="41">
        <v>3</v>
      </c>
      <c r="B260" s="46" t="s">
        <v>23</v>
      </c>
      <c r="C260" s="56">
        <f t="shared" si="107"/>
        <v>184.37</v>
      </c>
      <c r="D260" s="56">
        <f t="shared" si="107"/>
        <v>200</v>
      </c>
      <c r="E260" s="56">
        <f t="shared" si="107"/>
        <v>350</v>
      </c>
      <c r="F260" s="56">
        <f t="shared" si="107"/>
        <v>350</v>
      </c>
      <c r="G260" s="56">
        <f t="shared" si="107"/>
        <v>350</v>
      </c>
    </row>
    <row r="261" spans="1:7" ht="26.25" x14ac:dyDescent="0.25">
      <c r="A261" s="139">
        <v>32</v>
      </c>
      <c r="B261" s="140" t="s">
        <v>35</v>
      </c>
      <c r="C261" s="141">
        <f t="shared" si="107"/>
        <v>184.37</v>
      </c>
      <c r="D261" s="141">
        <f t="shared" si="107"/>
        <v>200</v>
      </c>
      <c r="E261" s="141">
        <f t="shared" si="107"/>
        <v>350</v>
      </c>
      <c r="F261" s="141">
        <f t="shared" si="107"/>
        <v>350</v>
      </c>
      <c r="G261" s="141">
        <f t="shared" si="107"/>
        <v>350</v>
      </c>
    </row>
    <row r="262" spans="1:7" ht="39" x14ac:dyDescent="0.25">
      <c r="A262" s="41">
        <v>324</v>
      </c>
      <c r="B262" s="46" t="s">
        <v>59</v>
      </c>
      <c r="C262" s="56">
        <f t="shared" ref="C262:D262" si="108">SUM(C263)</f>
        <v>184.37</v>
      </c>
      <c r="D262" s="56">
        <f t="shared" si="108"/>
        <v>200</v>
      </c>
      <c r="E262" s="56">
        <f>SUM(E263)</f>
        <v>350</v>
      </c>
      <c r="F262" s="56">
        <f>SUM(F263)</f>
        <v>350</v>
      </c>
      <c r="G262" s="56">
        <f>SUM(G263)</f>
        <v>350</v>
      </c>
    </row>
    <row r="263" spans="1:7" ht="64.5" x14ac:dyDescent="0.25">
      <c r="A263" s="59">
        <v>3241</v>
      </c>
      <c r="B263" s="42" t="s">
        <v>141</v>
      </c>
      <c r="C263" s="57">
        <v>184.37</v>
      </c>
      <c r="D263" s="58">
        <v>200</v>
      </c>
      <c r="E263" s="57">
        <v>350</v>
      </c>
      <c r="F263" s="57">
        <v>350</v>
      </c>
      <c r="G263" s="57">
        <v>350</v>
      </c>
    </row>
    <row r="264" spans="1:7" ht="38.25" x14ac:dyDescent="0.25">
      <c r="A264" s="53" t="s">
        <v>189</v>
      </c>
      <c r="B264" s="54" t="s">
        <v>158</v>
      </c>
      <c r="C264" s="55">
        <f t="shared" ref="C264:D264" si="109">SUM(C266)</f>
        <v>0</v>
      </c>
      <c r="D264" s="55">
        <f t="shared" si="109"/>
        <v>1000</v>
      </c>
      <c r="E264" s="55">
        <f>SUM(E266)</f>
        <v>1850</v>
      </c>
      <c r="F264" s="55">
        <f>SUM(F266)</f>
        <v>1850</v>
      </c>
      <c r="G264" s="55">
        <f>SUM(G266)</f>
        <v>1850</v>
      </c>
    </row>
    <row r="265" spans="1:7" ht="38.25" x14ac:dyDescent="0.25">
      <c r="A265" s="106" t="s">
        <v>143</v>
      </c>
      <c r="B265" s="107" t="s">
        <v>154</v>
      </c>
      <c r="C265" s="108">
        <v>0</v>
      </c>
      <c r="D265" s="108">
        <f>D266</f>
        <v>1000</v>
      </c>
      <c r="E265" s="108">
        <f>E266</f>
        <v>1850</v>
      </c>
      <c r="F265" s="108">
        <f>F266</f>
        <v>1850</v>
      </c>
      <c r="G265" s="108">
        <f>G266</f>
        <v>1850</v>
      </c>
    </row>
    <row r="266" spans="1:7" ht="26.25" x14ac:dyDescent="0.25">
      <c r="A266" s="74">
        <v>3</v>
      </c>
      <c r="B266" s="75" t="s">
        <v>23</v>
      </c>
      <c r="C266" s="60">
        <v>0</v>
      </c>
      <c r="D266" s="60">
        <f t="shared" ref="D266:G268" si="110">SUM(D267)</f>
        <v>1000</v>
      </c>
      <c r="E266" s="60">
        <f t="shared" si="110"/>
        <v>1850</v>
      </c>
      <c r="F266" s="60">
        <f t="shared" si="110"/>
        <v>1850</v>
      </c>
      <c r="G266" s="60">
        <f t="shared" si="110"/>
        <v>1850</v>
      </c>
    </row>
    <row r="267" spans="1:7" ht="26.25" x14ac:dyDescent="0.25">
      <c r="A267" s="143">
        <v>32</v>
      </c>
      <c r="B267" s="144" t="s">
        <v>35</v>
      </c>
      <c r="C267" s="145">
        <v>0</v>
      </c>
      <c r="D267" s="145">
        <f>D268+D270</f>
        <v>1000</v>
      </c>
      <c r="E267" s="145">
        <f>E268+E270</f>
        <v>1850</v>
      </c>
      <c r="F267" s="145">
        <f t="shared" ref="F267:G267" si="111">F268+F270</f>
        <v>1850</v>
      </c>
      <c r="G267" s="145">
        <f t="shared" si="111"/>
        <v>1850</v>
      </c>
    </row>
    <row r="268" spans="1:7" ht="39" x14ac:dyDescent="0.25">
      <c r="A268" s="74">
        <v>321</v>
      </c>
      <c r="B268" s="75" t="s">
        <v>63</v>
      </c>
      <c r="C268" s="60">
        <v>0</v>
      </c>
      <c r="D268" s="60">
        <f>D269</f>
        <v>500</v>
      </c>
      <c r="E268" s="60">
        <f t="shared" si="110"/>
        <v>350</v>
      </c>
      <c r="F268" s="60">
        <f t="shared" si="110"/>
        <v>350</v>
      </c>
      <c r="G268" s="60">
        <f t="shared" si="110"/>
        <v>350</v>
      </c>
    </row>
    <row r="269" spans="1:7" ht="64.5" x14ac:dyDescent="0.25">
      <c r="A269" s="59">
        <v>3221</v>
      </c>
      <c r="B269" s="42" t="s">
        <v>160</v>
      </c>
      <c r="C269" s="57">
        <v>0</v>
      </c>
      <c r="D269" s="58">
        <v>500</v>
      </c>
      <c r="E269" s="57">
        <v>350</v>
      </c>
      <c r="F269" s="57">
        <v>350</v>
      </c>
      <c r="G269" s="57">
        <v>350</v>
      </c>
    </row>
    <row r="270" spans="1:7" ht="51.75" x14ac:dyDescent="0.25">
      <c r="A270" s="41">
        <v>329</v>
      </c>
      <c r="B270" s="46" t="s">
        <v>77</v>
      </c>
      <c r="C270" s="56">
        <v>0</v>
      </c>
      <c r="D270" s="56">
        <f>D271</f>
        <v>500</v>
      </c>
      <c r="E270" s="56">
        <f>E271</f>
        <v>1500</v>
      </c>
      <c r="F270" s="56">
        <f>F271</f>
        <v>1500</v>
      </c>
      <c r="G270" s="56">
        <f>G271</f>
        <v>1500</v>
      </c>
    </row>
    <row r="271" spans="1:7" ht="51.75" x14ac:dyDescent="0.25">
      <c r="A271" s="59">
        <v>3299</v>
      </c>
      <c r="B271" s="42" t="s">
        <v>77</v>
      </c>
      <c r="C271" s="57">
        <v>0</v>
      </c>
      <c r="D271" s="58">
        <v>500</v>
      </c>
      <c r="E271" s="57">
        <v>1500</v>
      </c>
      <c r="F271" s="57">
        <v>1500</v>
      </c>
      <c r="G271" s="57">
        <v>1500</v>
      </c>
    </row>
    <row r="272" spans="1:7" ht="38.25" x14ac:dyDescent="0.25">
      <c r="A272" s="53" t="s">
        <v>190</v>
      </c>
      <c r="B272" s="54" t="s">
        <v>93</v>
      </c>
      <c r="C272" s="55">
        <f t="shared" ref="C272:G274" si="112">SUM(C273)</f>
        <v>0</v>
      </c>
      <c r="D272" s="55">
        <f t="shared" si="112"/>
        <v>400</v>
      </c>
      <c r="E272" s="55">
        <f t="shared" si="112"/>
        <v>800</v>
      </c>
      <c r="F272" s="55">
        <f t="shared" si="112"/>
        <v>800</v>
      </c>
      <c r="G272" s="55">
        <f t="shared" si="112"/>
        <v>800</v>
      </c>
    </row>
    <row r="273" spans="1:7" ht="38.25" x14ac:dyDescent="0.25">
      <c r="A273" s="106" t="s">
        <v>143</v>
      </c>
      <c r="B273" s="107" t="s">
        <v>154</v>
      </c>
      <c r="C273" s="108">
        <v>0</v>
      </c>
      <c r="D273" s="108">
        <f t="shared" ref="D273" si="113">D274</f>
        <v>400</v>
      </c>
      <c r="E273" s="108">
        <f>E274</f>
        <v>800</v>
      </c>
      <c r="F273" s="108">
        <f>F274</f>
        <v>800</v>
      </c>
      <c r="G273" s="108">
        <f>G274</f>
        <v>800</v>
      </c>
    </row>
    <row r="274" spans="1:7" ht="26.25" x14ac:dyDescent="0.25">
      <c r="A274" s="139">
        <v>32</v>
      </c>
      <c r="B274" s="140" t="s">
        <v>35</v>
      </c>
      <c r="C274" s="141">
        <f t="shared" si="112"/>
        <v>0</v>
      </c>
      <c r="D274" s="141">
        <f t="shared" si="112"/>
        <v>400</v>
      </c>
      <c r="E274" s="141">
        <f>SUM(E275)</f>
        <v>800</v>
      </c>
      <c r="F274" s="141">
        <f>SUM(F275)</f>
        <v>800</v>
      </c>
      <c r="G274" s="141">
        <f>SUM(G275)</f>
        <v>800</v>
      </c>
    </row>
    <row r="275" spans="1:7" ht="51.75" x14ac:dyDescent="0.25">
      <c r="A275" s="41">
        <v>329</v>
      </c>
      <c r="B275" s="46" t="s">
        <v>77</v>
      </c>
      <c r="C275" s="56">
        <v>0</v>
      </c>
      <c r="D275" s="56">
        <f>D276+D277</f>
        <v>400</v>
      </c>
      <c r="E275" s="56">
        <f>E276+E277</f>
        <v>800</v>
      </c>
      <c r="F275" s="56">
        <f>SUM(F276+F277)</f>
        <v>800</v>
      </c>
      <c r="G275" s="56">
        <f>SUM(G276+G277)</f>
        <v>800</v>
      </c>
    </row>
    <row r="276" spans="1:7" ht="90" x14ac:dyDescent="0.25">
      <c r="A276" s="59">
        <v>3291</v>
      </c>
      <c r="B276" s="42" t="s">
        <v>94</v>
      </c>
      <c r="C276" s="57">
        <v>0</v>
      </c>
      <c r="D276" s="57">
        <v>200</v>
      </c>
      <c r="E276" s="57">
        <v>300</v>
      </c>
      <c r="F276" s="57">
        <v>300</v>
      </c>
      <c r="G276" s="57">
        <v>300</v>
      </c>
    </row>
    <row r="277" spans="1:7" ht="51.75" x14ac:dyDescent="0.25">
      <c r="A277" s="59">
        <v>3299</v>
      </c>
      <c r="B277" s="42" t="s">
        <v>77</v>
      </c>
      <c r="C277" s="57">
        <v>0</v>
      </c>
      <c r="D277" s="58">
        <v>200</v>
      </c>
      <c r="E277" s="57">
        <v>500</v>
      </c>
      <c r="F277" s="57">
        <v>500</v>
      </c>
      <c r="G277" s="57">
        <v>500</v>
      </c>
    </row>
    <row r="278" spans="1:7" ht="51" x14ac:dyDescent="0.25">
      <c r="A278" s="53" t="s">
        <v>210</v>
      </c>
      <c r="B278" s="54" t="s">
        <v>207</v>
      </c>
      <c r="C278" s="55">
        <f t="shared" ref="C278:G280" si="114">SUM(C279)</f>
        <v>0</v>
      </c>
      <c r="D278" s="55">
        <f t="shared" si="114"/>
        <v>0</v>
      </c>
      <c r="E278" s="55">
        <f t="shared" si="114"/>
        <v>1630.82</v>
      </c>
      <c r="F278" s="55">
        <f t="shared" si="114"/>
        <v>1630.82</v>
      </c>
      <c r="G278" s="55">
        <f t="shared" si="114"/>
        <v>1630.82</v>
      </c>
    </row>
    <row r="279" spans="1:7" ht="38.25" x14ac:dyDescent="0.25">
      <c r="A279" s="106" t="s">
        <v>143</v>
      </c>
      <c r="B279" s="107" t="s">
        <v>154</v>
      </c>
      <c r="C279" s="108">
        <v>0</v>
      </c>
      <c r="D279" s="108">
        <f>D280</f>
        <v>0</v>
      </c>
      <c r="E279" s="108">
        <f>E280</f>
        <v>1630.82</v>
      </c>
      <c r="F279" s="108">
        <f t="shared" ref="F279:G279" si="115">F280</f>
        <v>1630.82</v>
      </c>
      <c r="G279" s="108">
        <f t="shared" si="115"/>
        <v>1630.82</v>
      </c>
    </row>
    <row r="280" spans="1:7" ht="26.25" x14ac:dyDescent="0.25">
      <c r="A280" s="139">
        <v>38</v>
      </c>
      <c r="B280" s="140" t="s">
        <v>208</v>
      </c>
      <c r="C280" s="141">
        <f t="shared" si="114"/>
        <v>0</v>
      </c>
      <c r="D280" s="141">
        <f>SUM(D281)</f>
        <v>0</v>
      </c>
      <c r="E280" s="141">
        <f>SUM(E281)</f>
        <v>1630.82</v>
      </c>
      <c r="F280" s="141">
        <f t="shared" ref="F280:G280" si="116">SUM(F281)</f>
        <v>1630.82</v>
      </c>
      <c r="G280" s="141">
        <f t="shared" si="116"/>
        <v>1630.82</v>
      </c>
    </row>
    <row r="281" spans="1:7" ht="26.25" x14ac:dyDescent="0.25">
      <c r="A281" s="41">
        <v>381</v>
      </c>
      <c r="B281" s="46" t="s">
        <v>209</v>
      </c>
      <c r="C281" s="56">
        <v>0</v>
      </c>
      <c r="D281" s="56">
        <v>0</v>
      </c>
      <c r="E281" s="56">
        <f>E282</f>
        <v>1630.82</v>
      </c>
      <c r="F281" s="56">
        <f t="shared" ref="F281:G281" si="117">F282</f>
        <v>1630.82</v>
      </c>
      <c r="G281" s="56">
        <f t="shared" si="117"/>
        <v>1630.82</v>
      </c>
    </row>
    <row r="282" spans="1:7" ht="26.25" x14ac:dyDescent="0.25">
      <c r="A282" s="59">
        <v>3812</v>
      </c>
      <c r="B282" s="42" t="s">
        <v>208</v>
      </c>
      <c r="C282" s="57">
        <v>0</v>
      </c>
      <c r="D282" s="57">
        <v>0</v>
      </c>
      <c r="E282" s="138">
        <v>1630.82</v>
      </c>
      <c r="F282" s="138">
        <v>1630.82</v>
      </c>
      <c r="G282" s="138">
        <v>1630.82</v>
      </c>
    </row>
  </sheetData>
  <mergeCells count="2"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 PO EK. </vt:lpstr>
      <vt:lpstr>RAČUN PRIHODA I RASHODA PO IZV</vt:lpstr>
      <vt:lpstr>Rashodi prema funkcijskoj kl</vt:lpstr>
      <vt:lpstr>Račun financiranja</vt:lpstr>
      <vt:lpstr>POSEBNI DIO</vt:lpstr>
      <vt:lpstr>-plavom bojom-2.razina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2023-10-16T06:29:49Z</cp:lastPrinted>
  <dcterms:created xsi:type="dcterms:W3CDTF">2022-08-12T12:51:27Z</dcterms:created>
  <dcterms:modified xsi:type="dcterms:W3CDTF">2023-12-13T10:35:08Z</dcterms:modified>
</cp:coreProperties>
</file>